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mmary" sheetId="1" state="visible" r:id="rId1"/>
    <sheet xmlns:r="http://schemas.openxmlformats.org/officeDocument/2006/relationships" name="Assumptions" sheetId="2" state="visible" r:id="rId2"/>
    <sheet xmlns:r="http://schemas.openxmlformats.org/officeDocument/2006/relationships" name="Company_Data" sheetId="3" state="visible" r:id="rId3"/>
    <sheet xmlns:r="http://schemas.openxmlformats.org/officeDocument/2006/relationships" name="Methodology" sheetId="4" state="visible" r:id="rId4"/>
  </sheets>
  <definedNames>
    <definedName name="Rf">Assumptions!$B$7</definedName>
    <definedName name="ERP">Assumptions!$B$8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8">
    <font>
      <name val="Calibri"/>
      <family val="2"/>
      <color theme="1"/>
      <sz val="11"/>
      <scheme val="minor"/>
    </font>
    <font>
      <name val="Georgia"/>
      <b val="1"/>
      <color rgb="000A1F3A"/>
      <sz val="16"/>
    </font>
    <font>
      <name val="Calibri"/>
      <i val="1"/>
      <color rgb="0058606E"/>
      <sz val="10"/>
    </font>
    <font>
      <name val="Calibri"/>
      <b val="1"/>
      <color rgb="00FFFFFF"/>
      <sz val="10"/>
    </font>
    <font>
      <name val="Calibri"/>
      <sz val="10"/>
    </font>
    <font>
      <name val="Calibri"/>
      <b val="1"/>
      <sz val="10"/>
    </font>
    <font>
      <name val="Georgia"/>
      <b val="1"/>
      <color rgb="000A1F3A"/>
      <sz val="18"/>
    </font>
    <font>
      <name val="Calibri"/>
      <b val="1"/>
      <color rgb="000A1F3A"/>
      <sz val="10"/>
    </font>
  </fonts>
  <fills count="4">
    <fill>
      <patternFill/>
    </fill>
    <fill>
      <patternFill patternType="gray125"/>
    </fill>
    <fill>
      <patternFill patternType="solid">
        <fgColor rgb="000A1F3A"/>
      </patternFill>
    </fill>
    <fill>
      <patternFill patternType="solid">
        <fgColor rgb="00FFF8E7"/>
      </patternFill>
    </fill>
  </fills>
  <borders count="2">
    <border>
      <left/>
      <right/>
      <top/>
      <bottom/>
      <diagonal/>
    </border>
    <border>
      <left style="thin">
        <color rgb="00BFB69A"/>
      </left>
      <right style="thin">
        <color rgb="00BFB69A"/>
      </right>
      <top style="thin">
        <color rgb="00BFB69A"/>
      </top>
      <bottom style="thin">
        <color rgb="00BFB69A"/>
      </bottom>
    </border>
  </borders>
  <cellStyleXfs count="1">
    <xf numFmtId="0" fontId="0" fillId="0" borderId="0"/>
  </cellStyleXfs>
  <cellXfs count="16">
    <xf numFmtId="0" fontId="0" fillId="0" borderId="0" pivotButton="0" quotePrefix="0" xfId="0"/>
    <xf numFmtId="0" fontId="6" fillId="0" borderId="0" pivotButton="0" quotePrefix="0" xfId="0"/>
    <xf numFmtId="0" fontId="2" fillId="0" borderId="0" pivotButton="0" quotePrefix="0" xfId="0"/>
    <xf numFmtId="0" fontId="3" fillId="2" borderId="1" applyAlignment="1" pivotButton="0" quotePrefix="0" xfId="0">
      <alignment horizontal="left" vertical="center" wrapText="1"/>
    </xf>
    <xf numFmtId="0" fontId="3" fillId="2" borderId="1" applyAlignment="1" pivotButton="0" quotePrefix="0" xfId="0">
      <alignment horizontal="right" vertical="center" wrapText="1"/>
    </xf>
    <xf numFmtId="0" fontId="5" fillId="0" borderId="1" applyAlignment="1" pivotButton="0" quotePrefix="0" xfId="0">
      <alignment horizontal="left" vertical="center"/>
    </xf>
    <xf numFmtId="0" fontId="4" fillId="0" borderId="1" applyAlignment="1" pivotButton="0" quotePrefix="0" xfId="0">
      <alignment horizontal="left" vertical="center"/>
    </xf>
    <xf numFmtId="2" fontId="4" fillId="0" borderId="1" applyAlignment="1" pivotButton="0" quotePrefix="0" xfId="0">
      <alignment horizontal="right" vertical="center"/>
    </xf>
    <xf numFmtId="10" fontId="4" fillId="0" borderId="1" applyAlignment="1" pivotButton="0" quotePrefix="0" xfId="0">
      <alignment horizontal="right" vertical="center"/>
    </xf>
    <xf numFmtId="10" fontId="7" fillId="0" borderId="1" applyAlignment="1" pivotButton="0" quotePrefix="0" xfId="0">
      <alignment horizontal="right" vertical="center"/>
    </xf>
    <xf numFmtId="0" fontId="1" fillId="0" borderId="0" pivotButton="0" quotePrefix="0" xfId="0"/>
    <xf numFmtId="0" fontId="2" fillId="0" borderId="0" applyAlignment="1" pivotButton="0" quotePrefix="0" xfId="0">
      <alignment wrapText="1"/>
    </xf>
    <xf numFmtId="10" fontId="5" fillId="3" borderId="1" applyAlignment="1" pivotButton="0" quotePrefix="0" xfId="0">
      <alignment horizontal="right"/>
    </xf>
    <xf numFmtId="2" fontId="4" fillId="3" borderId="1" applyAlignment="1" pivotButton="0" quotePrefix="0" xfId="0">
      <alignment horizontal="right"/>
    </xf>
    <xf numFmtId="10" fontId="4" fillId="3" borderId="1" applyAlignment="1" pivotButton="0" quotePrefix="0" xfId="0">
      <alignment horizontal="right"/>
    </xf>
    <xf numFmtId="0" fontId="4" fillId="0" borderId="1" applyAlignment="1" pivotButton="0" quotePrefix="0" xfId="0">
      <alignment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29"/>
  <sheetViews>
    <sheetView workbookViewId="0">
      <pane ySplit="5" topLeftCell="A6" activePane="bottomLeft" state="frozen"/>
      <selection pane="bottomLeft" activeCell="A1" sqref="A1"/>
    </sheetView>
  </sheetViews>
  <sheetFormatPr baseColWidth="8" defaultRowHeight="15"/>
  <cols>
    <col width="10" customWidth="1" min="1" max="1"/>
    <col width="32" customWidth="1" min="2" max="2"/>
    <col width="22" customWidth="1" min="3" max="3"/>
    <col width="15" customWidth="1" min="4" max="4"/>
    <col width="15" customWidth="1" min="5" max="5"/>
    <col width="15" customWidth="1" min="6" max="6"/>
    <col width="15" customWidth="1" min="7" max="7"/>
    <col width="15" customWidth="1" min="8" max="8"/>
  </cols>
  <sheetData>
    <row r="1">
      <c r="A1" s="1" t="inlineStr">
        <is>
          <t>Baratelli WACC Reference — Summary</t>
        </is>
      </c>
    </row>
    <row r="2">
      <c r="A2" s="2" t="inlineStr">
        <is>
          <t>Snapshot: 2026-06-30   |   Next refresh: 2026-09-30   |   24 companies</t>
        </is>
      </c>
    </row>
    <row r="3">
      <c r="A3" s="2" t="inlineStr">
        <is>
          <t>All formulas are linked. Edit Assumptions or Company_Data tabs to recompute this table.</t>
        </is>
      </c>
    </row>
    <row r="5">
      <c r="A5" s="3" t="inlineStr">
        <is>
          <t>Ticker</t>
        </is>
      </c>
      <c r="B5" s="3" t="inlineStr">
        <is>
          <t>Company</t>
        </is>
      </c>
      <c r="C5" s="3" t="inlineStr">
        <is>
          <t>Sector</t>
        </is>
      </c>
      <c r="D5" s="4" t="inlineStr">
        <is>
          <t>Beta</t>
        </is>
      </c>
      <c r="E5" s="4" t="inlineStr">
        <is>
          <t>Cost of Equity</t>
        </is>
      </c>
      <c r="F5" s="4" t="inlineStr">
        <is>
          <t>Kd (after-tax)</t>
        </is>
      </c>
      <c r="G5" s="4" t="inlineStr">
        <is>
          <t>E/V</t>
        </is>
      </c>
      <c r="H5" s="4" t="inlineStr">
        <is>
          <t>WACC</t>
        </is>
      </c>
    </row>
    <row r="6">
      <c r="A6" s="5">
        <f>Company_Data!A5</f>
        <v/>
      </c>
      <c r="B6" s="6">
        <f>Company_Data!B5</f>
        <v/>
      </c>
      <c r="C6" s="6">
        <f>Company_Data!C5</f>
        <v/>
      </c>
      <c r="D6" s="7">
        <f>Company_Data!D5</f>
        <v/>
      </c>
      <c r="E6" s="8">
        <f>Rf+Company_Data!D5*ERP</f>
        <v/>
      </c>
      <c r="F6" s="8">
        <f>Company_Data!E5*(1-Company_Data!F5)</f>
        <v/>
      </c>
      <c r="G6" s="8">
        <f>Company_Data!G5</f>
        <v/>
      </c>
      <c r="H6" s="9">
        <f>Company_Data!G5*(Rf+Company_Data!D5*ERP)+Company_Data!H5*Company_Data!E5*(1-Company_Data!F5)</f>
        <v/>
      </c>
    </row>
    <row r="7">
      <c r="A7" s="5">
        <f>Company_Data!A6</f>
        <v/>
      </c>
      <c r="B7" s="6">
        <f>Company_Data!B6</f>
        <v/>
      </c>
      <c r="C7" s="6">
        <f>Company_Data!C6</f>
        <v/>
      </c>
      <c r="D7" s="7">
        <f>Company_Data!D6</f>
        <v/>
      </c>
      <c r="E7" s="8">
        <f>Rf+Company_Data!D6*ERP</f>
        <v/>
      </c>
      <c r="F7" s="8">
        <f>Company_Data!E6*(1-Company_Data!F6)</f>
        <v/>
      </c>
      <c r="G7" s="8">
        <f>Company_Data!G6</f>
        <v/>
      </c>
      <c r="H7" s="9">
        <f>Company_Data!G6*(Rf+Company_Data!D6*ERP)+Company_Data!H6*Company_Data!E6*(1-Company_Data!F6)</f>
        <v/>
      </c>
    </row>
    <row r="8">
      <c r="A8" s="5">
        <f>Company_Data!A7</f>
        <v/>
      </c>
      <c r="B8" s="6">
        <f>Company_Data!B7</f>
        <v/>
      </c>
      <c r="C8" s="6">
        <f>Company_Data!C7</f>
        <v/>
      </c>
      <c r="D8" s="7">
        <f>Company_Data!D7</f>
        <v/>
      </c>
      <c r="E8" s="8">
        <f>Rf+Company_Data!D7*ERP</f>
        <v/>
      </c>
      <c r="F8" s="8">
        <f>Company_Data!E7*(1-Company_Data!F7)</f>
        <v/>
      </c>
      <c r="G8" s="8">
        <f>Company_Data!G7</f>
        <v/>
      </c>
      <c r="H8" s="9">
        <f>Company_Data!G7*(Rf+Company_Data!D7*ERP)+Company_Data!H7*Company_Data!E7*(1-Company_Data!F7)</f>
        <v/>
      </c>
    </row>
    <row r="9">
      <c r="A9" s="5">
        <f>Company_Data!A8</f>
        <v/>
      </c>
      <c r="B9" s="6">
        <f>Company_Data!B8</f>
        <v/>
      </c>
      <c r="C9" s="6">
        <f>Company_Data!C8</f>
        <v/>
      </c>
      <c r="D9" s="7">
        <f>Company_Data!D8</f>
        <v/>
      </c>
      <c r="E9" s="8">
        <f>Rf+Company_Data!D8*ERP</f>
        <v/>
      </c>
      <c r="F9" s="8">
        <f>Company_Data!E8*(1-Company_Data!F8)</f>
        <v/>
      </c>
      <c r="G9" s="8">
        <f>Company_Data!G8</f>
        <v/>
      </c>
      <c r="H9" s="9">
        <f>Company_Data!G8*(Rf+Company_Data!D8*ERP)+Company_Data!H8*Company_Data!E8*(1-Company_Data!F8)</f>
        <v/>
      </c>
    </row>
    <row r="10">
      <c r="A10" s="5">
        <f>Company_Data!A9</f>
        <v/>
      </c>
      <c r="B10" s="6">
        <f>Company_Data!B9</f>
        <v/>
      </c>
      <c r="C10" s="6">
        <f>Company_Data!C9</f>
        <v/>
      </c>
      <c r="D10" s="7">
        <f>Company_Data!D9</f>
        <v/>
      </c>
      <c r="E10" s="8">
        <f>Rf+Company_Data!D9*ERP</f>
        <v/>
      </c>
      <c r="F10" s="8">
        <f>Company_Data!E9*(1-Company_Data!F9)</f>
        <v/>
      </c>
      <c r="G10" s="8">
        <f>Company_Data!G9</f>
        <v/>
      </c>
      <c r="H10" s="9">
        <f>Company_Data!G9*(Rf+Company_Data!D9*ERP)+Company_Data!H9*Company_Data!E9*(1-Company_Data!F9)</f>
        <v/>
      </c>
    </row>
    <row r="11">
      <c r="A11" s="5">
        <f>Company_Data!A10</f>
        <v/>
      </c>
      <c r="B11" s="6">
        <f>Company_Data!B10</f>
        <v/>
      </c>
      <c r="C11" s="6">
        <f>Company_Data!C10</f>
        <v/>
      </c>
      <c r="D11" s="7">
        <f>Company_Data!D10</f>
        <v/>
      </c>
      <c r="E11" s="8">
        <f>Rf+Company_Data!D10*ERP</f>
        <v/>
      </c>
      <c r="F11" s="8">
        <f>Company_Data!E10*(1-Company_Data!F10)</f>
        <v/>
      </c>
      <c r="G11" s="8">
        <f>Company_Data!G10</f>
        <v/>
      </c>
      <c r="H11" s="9">
        <f>Company_Data!G10*(Rf+Company_Data!D10*ERP)+Company_Data!H10*Company_Data!E10*(1-Company_Data!F10)</f>
        <v/>
      </c>
    </row>
    <row r="12">
      <c r="A12" s="5">
        <f>Company_Data!A11</f>
        <v/>
      </c>
      <c r="B12" s="6">
        <f>Company_Data!B11</f>
        <v/>
      </c>
      <c r="C12" s="6">
        <f>Company_Data!C11</f>
        <v/>
      </c>
      <c r="D12" s="7">
        <f>Company_Data!D11</f>
        <v/>
      </c>
      <c r="E12" s="8">
        <f>Rf+Company_Data!D11*ERP</f>
        <v/>
      </c>
      <c r="F12" s="8">
        <f>Company_Data!E11*(1-Company_Data!F11)</f>
        <v/>
      </c>
      <c r="G12" s="8">
        <f>Company_Data!G11</f>
        <v/>
      </c>
      <c r="H12" s="9">
        <f>Company_Data!G11*(Rf+Company_Data!D11*ERP)+Company_Data!H11*Company_Data!E11*(1-Company_Data!F11)</f>
        <v/>
      </c>
    </row>
    <row r="13">
      <c r="A13" s="5">
        <f>Company_Data!A12</f>
        <v/>
      </c>
      <c r="B13" s="6">
        <f>Company_Data!B12</f>
        <v/>
      </c>
      <c r="C13" s="6">
        <f>Company_Data!C12</f>
        <v/>
      </c>
      <c r="D13" s="7">
        <f>Company_Data!D12</f>
        <v/>
      </c>
      <c r="E13" s="8">
        <f>Rf+Company_Data!D12*ERP</f>
        <v/>
      </c>
      <c r="F13" s="8">
        <f>Company_Data!E12*(1-Company_Data!F12)</f>
        <v/>
      </c>
      <c r="G13" s="8">
        <f>Company_Data!G12</f>
        <v/>
      </c>
      <c r="H13" s="9">
        <f>Company_Data!G12*(Rf+Company_Data!D12*ERP)+Company_Data!H12*Company_Data!E12*(1-Company_Data!F12)</f>
        <v/>
      </c>
    </row>
    <row r="14">
      <c r="A14" s="5">
        <f>Company_Data!A13</f>
        <v/>
      </c>
      <c r="B14" s="6">
        <f>Company_Data!B13</f>
        <v/>
      </c>
      <c r="C14" s="6">
        <f>Company_Data!C13</f>
        <v/>
      </c>
      <c r="D14" s="7">
        <f>Company_Data!D13</f>
        <v/>
      </c>
      <c r="E14" s="8">
        <f>Rf+Company_Data!D13*ERP</f>
        <v/>
      </c>
      <c r="F14" s="8">
        <f>Company_Data!E13*(1-Company_Data!F13)</f>
        <v/>
      </c>
      <c r="G14" s="8">
        <f>Company_Data!G13</f>
        <v/>
      </c>
      <c r="H14" s="9">
        <f>Company_Data!G13*(Rf+Company_Data!D13*ERP)+Company_Data!H13*Company_Data!E13*(1-Company_Data!F13)</f>
        <v/>
      </c>
    </row>
    <row r="15">
      <c r="A15" s="5">
        <f>Company_Data!A14</f>
        <v/>
      </c>
      <c r="B15" s="6">
        <f>Company_Data!B14</f>
        <v/>
      </c>
      <c r="C15" s="6">
        <f>Company_Data!C14</f>
        <v/>
      </c>
      <c r="D15" s="7">
        <f>Company_Data!D14</f>
        <v/>
      </c>
      <c r="E15" s="8">
        <f>Rf+Company_Data!D14*ERP</f>
        <v/>
      </c>
      <c r="F15" s="8">
        <f>Company_Data!E14*(1-Company_Data!F14)</f>
        <v/>
      </c>
      <c r="G15" s="8">
        <f>Company_Data!G14</f>
        <v/>
      </c>
      <c r="H15" s="9">
        <f>Company_Data!G14*(Rf+Company_Data!D14*ERP)+Company_Data!H14*Company_Data!E14*(1-Company_Data!F14)</f>
        <v/>
      </c>
    </row>
    <row r="16">
      <c r="A16" s="5">
        <f>Company_Data!A15</f>
        <v/>
      </c>
      <c r="B16" s="6">
        <f>Company_Data!B15</f>
        <v/>
      </c>
      <c r="C16" s="6">
        <f>Company_Data!C15</f>
        <v/>
      </c>
      <c r="D16" s="7">
        <f>Company_Data!D15</f>
        <v/>
      </c>
      <c r="E16" s="8">
        <f>Rf+Company_Data!D15*ERP</f>
        <v/>
      </c>
      <c r="F16" s="8">
        <f>Company_Data!E15*(1-Company_Data!F15)</f>
        <v/>
      </c>
      <c r="G16" s="8">
        <f>Company_Data!G15</f>
        <v/>
      </c>
      <c r="H16" s="9">
        <f>Company_Data!G15*(Rf+Company_Data!D15*ERP)+Company_Data!H15*Company_Data!E15*(1-Company_Data!F15)</f>
        <v/>
      </c>
    </row>
    <row r="17">
      <c r="A17" s="5">
        <f>Company_Data!A16</f>
        <v/>
      </c>
      <c r="B17" s="6">
        <f>Company_Data!B16</f>
        <v/>
      </c>
      <c r="C17" s="6">
        <f>Company_Data!C16</f>
        <v/>
      </c>
      <c r="D17" s="7">
        <f>Company_Data!D16</f>
        <v/>
      </c>
      <c r="E17" s="8">
        <f>Rf+Company_Data!D16*ERP</f>
        <v/>
      </c>
      <c r="F17" s="8">
        <f>Company_Data!E16*(1-Company_Data!F16)</f>
        <v/>
      </c>
      <c r="G17" s="8">
        <f>Company_Data!G16</f>
        <v/>
      </c>
      <c r="H17" s="9">
        <f>Company_Data!G16*(Rf+Company_Data!D16*ERP)+Company_Data!H16*Company_Data!E16*(1-Company_Data!F16)</f>
        <v/>
      </c>
    </row>
    <row r="18">
      <c r="A18" s="5">
        <f>Company_Data!A17</f>
        <v/>
      </c>
      <c r="B18" s="6">
        <f>Company_Data!B17</f>
        <v/>
      </c>
      <c r="C18" s="6">
        <f>Company_Data!C17</f>
        <v/>
      </c>
      <c r="D18" s="7">
        <f>Company_Data!D17</f>
        <v/>
      </c>
      <c r="E18" s="8">
        <f>Rf+Company_Data!D17*ERP</f>
        <v/>
      </c>
      <c r="F18" s="8">
        <f>Company_Data!E17*(1-Company_Data!F17)</f>
        <v/>
      </c>
      <c r="G18" s="8">
        <f>Company_Data!G17</f>
        <v/>
      </c>
      <c r="H18" s="9">
        <f>Company_Data!G17*(Rf+Company_Data!D17*ERP)+Company_Data!H17*Company_Data!E17*(1-Company_Data!F17)</f>
        <v/>
      </c>
    </row>
    <row r="19">
      <c r="A19" s="5">
        <f>Company_Data!A18</f>
        <v/>
      </c>
      <c r="B19" s="6">
        <f>Company_Data!B18</f>
        <v/>
      </c>
      <c r="C19" s="6">
        <f>Company_Data!C18</f>
        <v/>
      </c>
      <c r="D19" s="7">
        <f>Company_Data!D18</f>
        <v/>
      </c>
      <c r="E19" s="8">
        <f>Rf+Company_Data!D18*ERP</f>
        <v/>
      </c>
      <c r="F19" s="8">
        <f>Company_Data!E18*(1-Company_Data!F18)</f>
        <v/>
      </c>
      <c r="G19" s="8">
        <f>Company_Data!G18</f>
        <v/>
      </c>
      <c r="H19" s="9">
        <f>Company_Data!G18*(Rf+Company_Data!D18*ERP)+Company_Data!H18*Company_Data!E18*(1-Company_Data!F18)</f>
        <v/>
      </c>
    </row>
    <row r="20">
      <c r="A20" s="5">
        <f>Company_Data!A19</f>
        <v/>
      </c>
      <c r="B20" s="6">
        <f>Company_Data!B19</f>
        <v/>
      </c>
      <c r="C20" s="6">
        <f>Company_Data!C19</f>
        <v/>
      </c>
      <c r="D20" s="7">
        <f>Company_Data!D19</f>
        <v/>
      </c>
      <c r="E20" s="8">
        <f>Rf+Company_Data!D19*ERP</f>
        <v/>
      </c>
      <c r="F20" s="8">
        <f>Company_Data!E19*(1-Company_Data!F19)</f>
        <v/>
      </c>
      <c r="G20" s="8">
        <f>Company_Data!G19</f>
        <v/>
      </c>
      <c r="H20" s="9">
        <f>Company_Data!G19*(Rf+Company_Data!D19*ERP)+Company_Data!H19*Company_Data!E19*(1-Company_Data!F19)</f>
        <v/>
      </c>
    </row>
    <row r="21">
      <c r="A21" s="5">
        <f>Company_Data!A20</f>
        <v/>
      </c>
      <c r="B21" s="6">
        <f>Company_Data!B20</f>
        <v/>
      </c>
      <c r="C21" s="6">
        <f>Company_Data!C20</f>
        <v/>
      </c>
      <c r="D21" s="7">
        <f>Company_Data!D20</f>
        <v/>
      </c>
      <c r="E21" s="8">
        <f>Rf+Company_Data!D20*ERP</f>
        <v/>
      </c>
      <c r="F21" s="8">
        <f>Company_Data!E20*(1-Company_Data!F20)</f>
        <v/>
      </c>
      <c r="G21" s="8">
        <f>Company_Data!G20</f>
        <v/>
      </c>
      <c r="H21" s="9">
        <f>Company_Data!G20*(Rf+Company_Data!D20*ERP)+Company_Data!H20*Company_Data!E20*(1-Company_Data!F20)</f>
        <v/>
      </c>
    </row>
    <row r="22">
      <c r="A22" s="5">
        <f>Company_Data!A21</f>
        <v/>
      </c>
      <c r="B22" s="6">
        <f>Company_Data!B21</f>
        <v/>
      </c>
      <c r="C22" s="6">
        <f>Company_Data!C21</f>
        <v/>
      </c>
      <c r="D22" s="7">
        <f>Company_Data!D21</f>
        <v/>
      </c>
      <c r="E22" s="8">
        <f>Rf+Company_Data!D21*ERP</f>
        <v/>
      </c>
      <c r="F22" s="8">
        <f>Company_Data!E21*(1-Company_Data!F21)</f>
        <v/>
      </c>
      <c r="G22" s="8">
        <f>Company_Data!G21</f>
        <v/>
      </c>
      <c r="H22" s="9">
        <f>Company_Data!G21*(Rf+Company_Data!D21*ERP)+Company_Data!H21*Company_Data!E21*(1-Company_Data!F21)</f>
        <v/>
      </c>
    </row>
    <row r="23">
      <c r="A23" s="5">
        <f>Company_Data!A22</f>
        <v/>
      </c>
      <c r="B23" s="6">
        <f>Company_Data!B22</f>
        <v/>
      </c>
      <c r="C23" s="6">
        <f>Company_Data!C22</f>
        <v/>
      </c>
      <c r="D23" s="7">
        <f>Company_Data!D22</f>
        <v/>
      </c>
      <c r="E23" s="8">
        <f>Rf+Company_Data!D22*ERP</f>
        <v/>
      </c>
      <c r="F23" s="8">
        <f>Company_Data!E22*(1-Company_Data!F22)</f>
        <v/>
      </c>
      <c r="G23" s="8">
        <f>Company_Data!G22</f>
        <v/>
      </c>
      <c r="H23" s="9">
        <f>Company_Data!G22*(Rf+Company_Data!D22*ERP)+Company_Data!H22*Company_Data!E22*(1-Company_Data!F22)</f>
        <v/>
      </c>
    </row>
    <row r="24">
      <c r="A24" s="5">
        <f>Company_Data!A23</f>
        <v/>
      </c>
      <c r="B24" s="6">
        <f>Company_Data!B23</f>
        <v/>
      </c>
      <c r="C24" s="6">
        <f>Company_Data!C23</f>
        <v/>
      </c>
      <c r="D24" s="7">
        <f>Company_Data!D23</f>
        <v/>
      </c>
      <c r="E24" s="8">
        <f>Rf+Company_Data!D23*ERP</f>
        <v/>
      </c>
      <c r="F24" s="8">
        <f>Company_Data!E23*(1-Company_Data!F23)</f>
        <v/>
      </c>
      <c r="G24" s="8">
        <f>Company_Data!G23</f>
        <v/>
      </c>
      <c r="H24" s="9">
        <f>Company_Data!G23*(Rf+Company_Data!D23*ERP)+Company_Data!H23*Company_Data!E23*(1-Company_Data!F23)</f>
        <v/>
      </c>
    </row>
    <row r="25">
      <c r="A25" s="5">
        <f>Company_Data!A24</f>
        <v/>
      </c>
      <c r="B25" s="6">
        <f>Company_Data!B24</f>
        <v/>
      </c>
      <c r="C25" s="6">
        <f>Company_Data!C24</f>
        <v/>
      </c>
      <c r="D25" s="7">
        <f>Company_Data!D24</f>
        <v/>
      </c>
      <c r="E25" s="8">
        <f>Rf+Company_Data!D24*ERP</f>
        <v/>
      </c>
      <c r="F25" s="8">
        <f>Company_Data!E24*(1-Company_Data!F24)</f>
        <v/>
      </c>
      <c r="G25" s="8">
        <f>Company_Data!G24</f>
        <v/>
      </c>
      <c r="H25" s="9">
        <f>Company_Data!G24*(Rf+Company_Data!D24*ERP)+Company_Data!H24*Company_Data!E24*(1-Company_Data!F24)</f>
        <v/>
      </c>
    </row>
    <row r="26">
      <c r="A26" s="5">
        <f>Company_Data!A25</f>
        <v/>
      </c>
      <c r="B26" s="6">
        <f>Company_Data!B25</f>
        <v/>
      </c>
      <c r="C26" s="6">
        <f>Company_Data!C25</f>
        <v/>
      </c>
      <c r="D26" s="7">
        <f>Company_Data!D25</f>
        <v/>
      </c>
      <c r="E26" s="8">
        <f>Rf+Company_Data!D25*ERP</f>
        <v/>
      </c>
      <c r="F26" s="8">
        <f>Company_Data!E25*(1-Company_Data!F25)</f>
        <v/>
      </c>
      <c r="G26" s="8">
        <f>Company_Data!G25</f>
        <v/>
      </c>
      <c r="H26" s="9">
        <f>Company_Data!G25*(Rf+Company_Data!D25*ERP)+Company_Data!H25*Company_Data!E25*(1-Company_Data!F25)</f>
        <v/>
      </c>
    </row>
    <row r="27">
      <c r="A27" s="5">
        <f>Company_Data!A26</f>
        <v/>
      </c>
      <c r="B27" s="6">
        <f>Company_Data!B26</f>
        <v/>
      </c>
      <c r="C27" s="6">
        <f>Company_Data!C26</f>
        <v/>
      </c>
      <c r="D27" s="7">
        <f>Company_Data!D26</f>
        <v/>
      </c>
      <c r="E27" s="8">
        <f>Rf+Company_Data!D26*ERP</f>
        <v/>
      </c>
      <c r="F27" s="8">
        <f>Company_Data!E26*(1-Company_Data!F26)</f>
        <v/>
      </c>
      <c r="G27" s="8">
        <f>Company_Data!G26</f>
        <v/>
      </c>
      <c r="H27" s="9">
        <f>Company_Data!G26*(Rf+Company_Data!D26*ERP)+Company_Data!H26*Company_Data!E26*(1-Company_Data!F26)</f>
        <v/>
      </c>
    </row>
    <row r="28">
      <c r="A28" s="5">
        <f>Company_Data!A27</f>
        <v/>
      </c>
      <c r="B28" s="6">
        <f>Company_Data!B27</f>
        <v/>
      </c>
      <c r="C28" s="6">
        <f>Company_Data!C27</f>
        <v/>
      </c>
      <c r="D28" s="7">
        <f>Company_Data!D27</f>
        <v/>
      </c>
      <c r="E28" s="8">
        <f>Rf+Company_Data!D27*ERP</f>
        <v/>
      </c>
      <c r="F28" s="8">
        <f>Company_Data!E27*(1-Company_Data!F27)</f>
        <v/>
      </c>
      <c r="G28" s="8">
        <f>Company_Data!G27</f>
        <v/>
      </c>
      <c r="H28" s="9">
        <f>Company_Data!G27*(Rf+Company_Data!D27*ERP)+Company_Data!H27*Company_Data!E27*(1-Company_Data!F27)</f>
        <v/>
      </c>
    </row>
    <row r="29">
      <c r="A29" s="5">
        <f>Company_Data!A28</f>
        <v/>
      </c>
      <c r="B29" s="6">
        <f>Company_Data!B28</f>
        <v/>
      </c>
      <c r="C29" s="6">
        <f>Company_Data!C28</f>
        <v/>
      </c>
      <c r="D29" s="7">
        <f>Company_Data!D28</f>
        <v/>
      </c>
      <c r="E29" s="8">
        <f>Rf+Company_Data!D28*ERP</f>
        <v/>
      </c>
      <c r="F29" s="8">
        <f>Company_Data!E28*(1-Company_Data!F28)</f>
        <v/>
      </c>
      <c r="G29" s="8">
        <f>Company_Data!G28</f>
        <v/>
      </c>
      <c r="H29" s="9">
        <f>Company_Data!G28*(Rf+Company_Data!D28*ERP)+Company_Data!H28*Company_Data!E28*(1-Company_Data!F28)</f>
        <v/>
      </c>
    </row>
  </sheetData>
  <mergeCells count="3">
    <mergeCell ref="A3:H3"/>
    <mergeCell ref="A2:H2"/>
    <mergeCell ref="A1:H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8"/>
  <sheetViews>
    <sheetView workbookViewId="0">
      <selection activeCell="A1" sqref="A1"/>
    </sheetView>
  </sheetViews>
  <sheetFormatPr baseColWidth="8" defaultRowHeight="15"/>
  <cols>
    <col width="40" customWidth="1" min="1" max="1"/>
    <col width="14" customWidth="1" min="2" max="2"/>
    <col width="40" customWidth="1" min="3" max="3"/>
  </cols>
  <sheetData>
    <row r="1">
      <c r="A1" s="10" t="inlineStr">
        <is>
          <t>Baratelli WACC Reference — Global Assumptions</t>
        </is>
      </c>
    </row>
    <row r="2">
      <c r="A2" s="2" t="inlineStr">
        <is>
          <t>Snapshot date: 2026-06-30 · Next refresh: 2026-09-30</t>
        </is>
      </c>
    </row>
    <row r="4">
      <c r="A4" s="11" t="inlineStr">
        <is>
          <t>Edit the yellow cells to run your own current-day scenario. All company WACCs on the Summary tab recompute automatically.</t>
        </is>
      </c>
    </row>
    <row r="6">
      <c r="A6" s="3" t="inlineStr">
        <is>
          <t>Input</t>
        </is>
      </c>
      <c r="B6" s="3" t="inlineStr">
        <is>
          <t>Value</t>
        </is>
      </c>
      <c r="C6" s="3" t="inlineStr">
        <is>
          <t>Source</t>
        </is>
      </c>
    </row>
    <row r="7">
      <c r="A7" s="6" t="inlineStr">
        <is>
          <t>Risk-free rate (10Y Treasury)</t>
        </is>
      </c>
      <c r="B7" s="12" t="n">
        <v>0.0425</v>
      </c>
      <c r="C7" s="6" t="inlineStr">
        <is>
          <t>US Treasury daily yield curve</t>
        </is>
      </c>
    </row>
    <row r="8">
      <c r="A8" s="6" t="inlineStr">
        <is>
          <t>Equity risk premium (Damodaran implied)</t>
        </is>
      </c>
      <c r="B8" s="12" t="n">
        <v>0.0555</v>
      </c>
      <c r="C8" s="6" t="inlineStr">
        <is>
          <t>NYU Stern Damodaran implied ERP</t>
        </is>
      </c>
    </row>
  </sheetData>
  <mergeCells count="3">
    <mergeCell ref="A1:D1"/>
    <mergeCell ref="A4:D4"/>
    <mergeCell ref="A2:D2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H28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10" customWidth="1" min="1" max="1"/>
    <col width="32" customWidth="1" min="2" max="2"/>
    <col width="22" customWidth="1" min="3" max="3"/>
    <col width="14" customWidth="1" min="4" max="4"/>
    <col width="14" customWidth="1" min="5" max="5"/>
    <col width="14" customWidth="1" min="6" max="6"/>
    <col width="14" customWidth="1" min="7" max="7"/>
    <col width="14" customWidth="1" min="8" max="8"/>
  </cols>
  <sheetData>
    <row r="1">
      <c r="A1" s="10" t="inlineStr">
        <is>
          <t>Baratelli WACC Reference — Company Inputs</t>
        </is>
      </c>
    </row>
    <row r="2">
      <c r="A2" s="2" t="inlineStr">
        <is>
          <t>Edit the yellow columns to run your own inputs. Summary tab pulls from here.</t>
        </is>
      </c>
    </row>
    <row r="4">
      <c r="A4" s="3" t="inlineStr">
        <is>
          <t>Ticker</t>
        </is>
      </c>
      <c r="B4" s="3" t="inlineStr">
        <is>
          <t>Company</t>
        </is>
      </c>
      <c r="C4" s="3" t="inlineStr">
        <is>
          <t>Sector</t>
        </is>
      </c>
      <c r="D4" s="4" t="inlineStr">
        <is>
          <t>Beta</t>
        </is>
      </c>
      <c r="E4" s="4" t="inlineStr">
        <is>
          <t>Kd (pre-tax)</t>
        </is>
      </c>
      <c r="F4" s="4" t="inlineStr">
        <is>
          <t>Tax Rate</t>
        </is>
      </c>
      <c r="G4" s="4" t="inlineStr">
        <is>
          <t>Equity Weight</t>
        </is>
      </c>
      <c r="H4" s="4" t="inlineStr">
        <is>
          <t>Debt Weight</t>
        </is>
      </c>
    </row>
    <row r="5">
      <c r="A5" s="5" t="inlineStr">
        <is>
          <t>BRK.B</t>
        </is>
      </c>
      <c r="B5" s="6" t="inlineStr">
        <is>
          <t>Berkshire Hathaway Inc.</t>
        </is>
      </c>
      <c r="C5" s="6" t="inlineStr">
        <is>
          <t>Financials</t>
        </is>
      </c>
      <c r="D5" s="13" t="n">
        <v>0.85</v>
      </c>
      <c r="E5" s="14" t="n">
        <v>0.0475</v>
      </c>
      <c r="F5" s="14" t="n">
        <v>0.245</v>
      </c>
      <c r="G5" s="14" t="n">
        <v>0.9399999999999999</v>
      </c>
      <c r="H5" s="14" t="n">
        <v>0.06</v>
      </c>
    </row>
    <row r="6">
      <c r="A6" s="5" t="inlineStr">
        <is>
          <t>AAPL</t>
        </is>
      </c>
      <c r="B6" s="6" t="inlineStr">
        <is>
          <t>Apple Inc.</t>
        </is>
      </c>
      <c r="C6" s="6" t="inlineStr">
        <is>
          <t>Technology</t>
        </is>
      </c>
      <c r="D6" s="13" t="n">
        <v>1.2</v>
      </c>
      <c r="E6" s="14" t="n">
        <v>0.048</v>
      </c>
      <c r="F6" s="14" t="n">
        <v>0.16</v>
      </c>
      <c r="G6" s="14" t="n">
        <v>0.92</v>
      </c>
      <c r="H6" s="14" t="n">
        <v>0.08</v>
      </c>
    </row>
    <row r="7">
      <c r="A7" s="5" t="inlineStr">
        <is>
          <t>MSFT</t>
        </is>
      </c>
      <c r="B7" s="6" t="inlineStr">
        <is>
          <t>Microsoft Corporation</t>
        </is>
      </c>
      <c r="C7" s="6" t="inlineStr">
        <is>
          <t>Technology</t>
        </is>
      </c>
      <c r="D7" s="13" t="n">
        <v>0.95</v>
      </c>
      <c r="E7" s="14" t="n">
        <v>0.0455</v>
      </c>
      <c r="F7" s="14" t="n">
        <v>0.19</v>
      </c>
      <c r="G7" s="14" t="n">
        <v>0.96</v>
      </c>
      <c r="H7" s="14" t="n">
        <v>0.04</v>
      </c>
    </row>
    <row r="8">
      <c r="A8" s="5" t="inlineStr">
        <is>
          <t>GOOGL</t>
        </is>
      </c>
      <c r="B8" s="6" t="inlineStr">
        <is>
          <t>Alphabet Inc.</t>
        </is>
      </c>
      <c r="C8" s="6" t="inlineStr">
        <is>
          <t>Technology</t>
        </is>
      </c>
      <c r="D8" s="13" t="n">
        <v>1.05</v>
      </c>
      <c r="E8" s="14" t="n">
        <v>0.047</v>
      </c>
      <c r="F8" s="14" t="n">
        <v>0.18</v>
      </c>
      <c r="G8" s="14" t="n">
        <v>0.97</v>
      </c>
      <c r="H8" s="14" t="n">
        <v>0.03</v>
      </c>
    </row>
    <row r="9">
      <c r="A9" s="5" t="inlineStr">
        <is>
          <t>NVDA</t>
        </is>
      </c>
      <c r="B9" s="6" t="inlineStr">
        <is>
          <t>NVIDIA Corporation</t>
        </is>
      </c>
      <c r="C9" s="6" t="inlineStr">
        <is>
          <t>Technology</t>
        </is>
      </c>
      <c r="D9" s="13" t="n">
        <v>1.6</v>
      </c>
      <c r="E9" s="14" t="n">
        <v>0.0495</v>
      </c>
      <c r="F9" s="14" t="n">
        <v>0.12</v>
      </c>
      <c r="G9" s="14" t="n">
        <v>0.98</v>
      </c>
      <c r="H9" s="14" t="n">
        <v>0.02</v>
      </c>
    </row>
    <row r="10">
      <c r="A10" s="5" t="inlineStr">
        <is>
          <t>JPM</t>
        </is>
      </c>
      <c r="B10" s="6" t="inlineStr">
        <is>
          <t>JPMorgan Chase &amp; Co.</t>
        </is>
      </c>
      <c r="C10" s="6" t="inlineStr">
        <is>
          <t>Financials</t>
        </is>
      </c>
      <c r="D10" s="13" t="n">
        <v>1.1</v>
      </c>
      <c r="E10" s="14" t="n">
        <v>0.051</v>
      </c>
      <c r="F10" s="14" t="n">
        <v>0.24</v>
      </c>
      <c r="G10" s="14" t="n">
        <v>0.15</v>
      </c>
      <c r="H10" s="14" t="n">
        <v>0.85</v>
      </c>
    </row>
    <row r="11">
      <c r="A11" s="5" t="inlineStr">
        <is>
          <t>BAC</t>
        </is>
      </c>
      <c r="B11" s="6" t="inlineStr">
        <is>
          <t>Bank of America Corporation</t>
        </is>
      </c>
      <c r="C11" s="6" t="inlineStr">
        <is>
          <t>Financials</t>
        </is>
      </c>
      <c r="D11" s="13" t="n">
        <v>1.15</v>
      </c>
      <c r="E11" s="14" t="n">
        <v>0.0505</v>
      </c>
      <c r="F11" s="14" t="n">
        <v>0.23</v>
      </c>
      <c r="G11" s="14" t="n">
        <v>0.14</v>
      </c>
      <c r="H11" s="14" t="n">
        <v>0.86</v>
      </c>
    </row>
    <row r="12">
      <c r="A12" s="5" t="inlineStr">
        <is>
          <t>CB</t>
        </is>
      </c>
      <c r="B12" s="6" t="inlineStr">
        <is>
          <t>Chubb Limited</t>
        </is>
      </c>
      <c r="C12" s="6" t="inlineStr">
        <is>
          <t>Financials</t>
        </is>
      </c>
      <c r="D12" s="13" t="n">
        <v>0.75</v>
      </c>
      <c r="E12" s="14" t="n">
        <v>0.049</v>
      </c>
      <c r="F12" s="14" t="n">
        <v>0.14</v>
      </c>
      <c r="G12" s="14" t="n">
        <v>0.88</v>
      </c>
      <c r="H12" s="14" t="n">
        <v>0.12</v>
      </c>
    </row>
    <row r="13">
      <c r="A13" s="5" t="inlineStr">
        <is>
          <t>MET</t>
        </is>
      </c>
      <c r="B13" s="6" t="inlineStr">
        <is>
          <t>MetLife Inc.</t>
        </is>
      </c>
      <c r="C13" s="6" t="inlineStr">
        <is>
          <t>Financials</t>
        </is>
      </c>
      <c r="D13" s="13" t="n">
        <v>1</v>
      </c>
      <c r="E13" s="14" t="n">
        <v>0.052</v>
      </c>
      <c r="F13" s="14" t="n">
        <v>0.2</v>
      </c>
      <c r="G13" s="14" t="n">
        <v>0.6</v>
      </c>
      <c r="H13" s="14" t="n">
        <v>0.4</v>
      </c>
    </row>
    <row r="14">
      <c r="A14" s="5" t="inlineStr">
        <is>
          <t>XOM</t>
        </is>
      </c>
      <c r="B14" s="6" t="inlineStr">
        <is>
          <t>Exxon Mobil Corporation</t>
        </is>
      </c>
      <c r="C14" s="6" t="inlineStr">
        <is>
          <t>Energy</t>
        </is>
      </c>
      <c r="D14" s="13" t="n">
        <v>1</v>
      </c>
      <c r="E14" s="14" t="n">
        <v>0.049</v>
      </c>
      <c r="F14" s="14" t="n">
        <v>0.32</v>
      </c>
      <c r="G14" s="14" t="n">
        <v>0.9</v>
      </c>
      <c r="H14" s="14" t="n">
        <v>0.1</v>
      </c>
    </row>
    <row r="15">
      <c r="A15" s="5" t="inlineStr">
        <is>
          <t>OXY</t>
        </is>
      </c>
      <c r="B15" s="6" t="inlineStr">
        <is>
          <t>Occidental Petroleum Corporation</t>
        </is>
      </c>
      <c r="C15" s="6" t="inlineStr">
        <is>
          <t>Energy</t>
        </is>
      </c>
      <c r="D15" s="13" t="n">
        <v>1.3</v>
      </c>
      <c r="E15" s="14" t="n">
        <v>0.0555</v>
      </c>
      <c r="F15" s="14" t="n">
        <v>0.28</v>
      </c>
      <c r="G15" s="14" t="n">
        <v>0.78</v>
      </c>
      <c r="H15" s="14" t="n">
        <v>0.22</v>
      </c>
    </row>
    <row r="16">
      <c r="A16" s="5" t="inlineStr">
        <is>
          <t>CDNS</t>
        </is>
      </c>
      <c r="B16" s="6" t="inlineStr">
        <is>
          <t>Cadence Design Systems, Inc.</t>
        </is>
      </c>
      <c r="C16" s="6" t="inlineStr">
        <is>
          <t>Technology</t>
        </is>
      </c>
      <c r="D16" s="13" t="n">
        <v>1.1</v>
      </c>
      <c r="E16" s="14" t="n">
        <v>0.0475</v>
      </c>
      <c r="F16" s="14" t="n">
        <v>0.14</v>
      </c>
      <c r="G16" s="14" t="n">
        <v>0.97</v>
      </c>
      <c r="H16" s="14" t="n">
        <v>0.03</v>
      </c>
    </row>
    <row r="17">
      <c r="A17" s="5" t="inlineStr">
        <is>
          <t>SNPS</t>
        </is>
      </c>
      <c r="B17" s="6" t="inlineStr">
        <is>
          <t>Synopsys, Inc.</t>
        </is>
      </c>
      <c r="C17" s="6" t="inlineStr">
        <is>
          <t>Technology</t>
        </is>
      </c>
      <c r="D17" s="13" t="n">
        <v>1.1</v>
      </c>
      <c r="E17" s="14" t="n">
        <v>0.047</v>
      </c>
      <c r="F17" s="14" t="n">
        <v>0.13</v>
      </c>
      <c r="G17" s="14" t="n">
        <v>0.98</v>
      </c>
      <c r="H17" s="14" t="n">
        <v>0.02</v>
      </c>
    </row>
    <row r="18">
      <c r="A18" s="5" t="inlineStr">
        <is>
          <t>COST</t>
        </is>
      </c>
      <c r="B18" s="6" t="inlineStr">
        <is>
          <t>Costco Wholesale Corporation</t>
        </is>
      </c>
      <c r="C18" s="6" t="inlineStr">
        <is>
          <t>Consumer Staples</t>
        </is>
      </c>
      <c r="D18" s="13" t="n">
        <v>0.9</v>
      </c>
      <c r="E18" s="14" t="n">
        <v>0.046</v>
      </c>
      <c r="F18" s="14" t="n">
        <v>0.24</v>
      </c>
      <c r="G18" s="14" t="n">
        <v>0.98</v>
      </c>
      <c r="H18" s="14" t="n">
        <v>0.02</v>
      </c>
    </row>
    <row r="19">
      <c r="A19" s="5" t="inlineStr">
        <is>
          <t>WMT</t>
        </is>
      </c>
      <c r="B19" s="6" t="inlineStr">
        <is>
          <t>Walmart Inc.</t>
        </is>
      </c>
      <c r="C19" s="6" t="inlineStr">
        <is>
          <t>Consumer Staples</t>
        </is>
      </c>
      <c r="D19" s="13" t="n">
        <v>0.55</v>
      </c>
      <c r="E19" s="14" t="n">
        <v>0.047</v>
      </c>
      <c r="F19" s="14" t="n">
        <v>0.24</v>
      </c>
      <c r="G19" s="14" t="n">
        <v>0.93</v>
      </c>
      <c r="H19" s="14" t="n">
        <v>0.07000000000000001</v>
      </c>
    </row>
    <row r="20">
      <c r="A20" s="5" t="inlineStr">
        <is>
          <t>KO</t>
        </is>
      </c>
      <c r="B20" s="6" t="inlineStr">
        <is>
          <t>The Coca-Cola Company</t>
        </is>
      </c>
      <c r="C20" s="6" t="inlineStr">
        <is>
          <t>Consumer Staples</t>
        </is>
      </c>
      <c r="D20" s="13" t="n">
        <v>0.6</v>
      </c>
      <c r="E20" s="14" t="n">
        <v>0.0475</v>
      </c>
      <c r="F20" s="14" t="n">
        <v>0.2</v>
      </c>
      <c r="G20" s="14" t="n">
        <v>0.85</v>
      </c>
      <c r="H20" s="14" t="n">
        <v>0.15</v>
      </c>
    </row>
    <row r="21">
      <c r="A21" s="5" t="inlineStr">
        <is>
          <t>PEP</t>
        </is>
      </c>
      <c r="B21" s="6" t="inlineStr">
        <is>
          <t>PepsiCo, Inc.</t>
        </is>
      </c>
      <c r="C21" s="6" t="inlineStr">
        <is>
          <t>Consumer Staples</t>
        </is>
      </c>
      <c r="D21" s="13" t="n">
        <v>0.6</v>
      </c>
      <c r="E21" s="14" t="n">
        <v>0.048</v>
      </c>
      <c r="F21" s="14" t="n">
        <v>0.21</v>
      </c>
      <c r="G21" s="14" t="n">
        <v>0.87</v>
      </c>
      <c r="H21" s="14" t="n">
        <v>0.13</v>
      </c>
    </row>
    <row r="22">
      <c r="A22" s="5" t="inlineStr">
        <is>
          <t>KHC</t>
        </is>
      </c>
      <c r="B22" s="6" t="inlineStr">
        <is>
          <t>The Kraft Heinz Company</t>
        </is>
      </c>
      <c r="C22" s="6" t="inlineStr">
        <is>
          <t>Consumer Staples</t>
        </is>
      </c>
      <c r="D22" s="13" t="n">
        <v>0.65</v>
      </c>
      <c r="E22" s="14" t="n">
        <v>0.051</v>
      </c>
      <c r="F22" s="14" t="n">
        <v>0.22</v>
      </c>
      <c r="G22" s="14" t="n">
        <v>0.65</v>
      </c>
      <c r="H22" s="14" t="n">
        <v>0.35</v>
      </c>
    </row>
    <row r="23">
      <c r="A23" s="5" t="inlineStr">
        <is>
          <t>DIS</t>
        </is>
      </c>
      <c r="B23" s="6" t="inlineStr">
        <is>
          <t>The Walt Disney Company</t>
        </is>
      </c>
      <c r="C23" s="6" t="inlineStr">
        <is>
          <t>Communication Services</t>
        </is>
      </c>
      <c r="D23" s="13" t="n">
        <v>1.15</v>
      </c>
      <c r="E23" s="14" t="n">
        <v>0.052</v>
      </c>
      <c r="F23" s="14" t="n">
        <v>0.24</v>
      </c>
      <c r="G23" s="14" t="n">
        <v>0.8</v>
      </c>
      <c r="H23" s="14" t="n">
        <v>0.2</v>
      </c>
    </row>
    <row r="24">
      <c r="A24" s="5" t="inlineStr">
        <is>
          <t>PLD</t>
        </is>
      </c>
      <c r="B24" s="6" t="inlineStr">
        <is>
          <t>Prologis, Inc.</t>
        </is>
      </c>
      <c r="C24" s="6" t="inlineStr">
        <is>
          <t>Real Estate</t>
        </is>
      </c>
      <c r="D24" s="13" t="n">
        <v>1.05</v>
      </c>
      <c r="E24" s="14" t="n">
        <v>0.05</v>
      </c>
      <c r="F24" s="14" t="n">
        <v>0</v>
      </c>
      <c r="G24" s="14" t="n">
        <v>0.72</v>
      </c>
      <c r="H24" s="14" t="n">
        <v>0.28</v>
      </c>
    </row>
    <row r="25">
      <c r="A25" s="5" t="inlineStr">
        <is>
          <t>O</t>
        </is>
      </c>
      <c r="B25" s="6" t="inlineStr">
        <is>
          <t>Realty Income Corporation</t>
        </is>
      </c>
      <c r="C25" s="6" t="inlineStr">
        <is>
          <t>Real Estate</t>
        </is>
      </c>
      <c r="D25" s="13" t="n">
        <v>0.85</v>
      </c>
      <c r="E25" s="14" t="n">
        <v>0.051</v>
      </c>
      <c r="F25" s="14" t="n">
        <v>0</v>
      </c>
      <c r="G25" s="14" t="n">
        <v>0.62</v>
      </c>
      <c r="H25" s="14" t="n">
        <v>0.38</v>
      </c>
    </row>
    <row r="26">
      <c r="A26" s="5" t="inlineStr">
        <is>
          <t>TSLA</t>
        </is>
      </c>
      <c r="B26" s="6" t="inlineStr">
        <is>
          <t>Tesla, Inc.</t>
        </is>
      </c>
      <c r="C26" s="6" t="inlineStr">
        <is>
          <t>Consumer Discretionary</t>
        </is>
      </c>
      <c r="D26" s="13" t="n">
        <v>2</v>
      </c>
      <c r="E26" s="14" t="n">
        <v>0.055</v>
      </c>
      <c r="F26" s="14" t="n">
        <v>0.18</v>
      </c>
      <c r="G26" s="14" t="n">
        <v>0.96</v>
      </c>
      <c r="H26" s="14" t="n">
        <v>0.04</v>
      </c>
    </row>
    <row r="27">
      <c r="A27" s="5" t="inlineStr">
        <is>
          <t>DELL</t>
        </is>
      </c>
      <c r="B27" s="6" t="inlineStr">
        <is>
          <t>Dell Technologies Inc.</t>
        </is>
      </c>
      <c r="C27" s="6" t="inlineStr">
        <is>
          <t>Technology</t>
        </is>
      </c>
      <c r="D27" s="13" t="n">
        <v>1.05</v>
      </c>
      <c r="E27" s="14" t="n">
        <v>0.055</v>
      </c>
      <c r="F27" s="14" t="n">
        <v>0.22</v>
      </c>
      <c r="G27" s="14" t="n">
        <v>0.65</v>
      </c>
      <c r="H27" s="14" t="n">
        <v>0.35</v>
      </c>
    </row>
    <row r="28">
      <c r="A28" s="5" t="inlineStr">
        <is>
          <t>SPACEX</t>
        </is>
      </c>
      <c r="B28" s="6" t="inlineStr">
        <is>
          <t>Space Exploration Technologies Corp. (SpaceX)</t>
        </is>
      </c>
      <c r="C28" s="6" t="inlineStr">
        <is>
          <t>Aerospace &amp;amp; Space</t>
        </is>
      </c>
      <c r="D28" s="13" t="n">
        <v>1.55</v>
      </c>
      <c r="E28" s="14" t="n">
        <v>0.0625</v>
      </c>
      <c r="F28" s="14" t="n">
        <v>0</v>
      </c>
      <c r="G28" s="14" t="n">
        <v>0.9</v>
      </c>
      <c r="H28" s="14" t="n">
        <v>0.1</v>
      </c>
    </row>
  </sheetData>
  <mergeCells count="2">
    <mergeCell ref="A2:H2"/>
    <mergeCell ref="A1:H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B12"/>
  <sheetViews>
    <sheetView workbookViewId="0">
      <selection activeCell="A1" sqref="A1"/>
    </sheetView>
  </sheetViews>
  <sheetFormatPr baseColWidth="8" defaultRowHeight="15"/>
  <cols>
    <col width="28" customWidth="1" min="1" max="1"/>
    <col width="78" customWidth="1" min="2" max="2"/>
  </cols>
  <sheetData>
    <row r="1">
      <c r="A1" s="10" t="inlineStr">
        <is>
          <t>Baratelli WACC Reference — Methodology Notes</t>
        </is>
      </c>
    </row>
    <row r="3">
      <c r="A3" s="5" t="inlineStr">
        <is>
          <t>Formula</t>
        </is>
      </c>
      <c r="B3" s="15" t="inlineStr">
        <is>
          <t>WACC = (E/V) × Ke + (D/V) × Kd × (1 - t)</t>
        </is>
      </c>
    </row>
    <row r="4">
      <c r="A4" s="5" t="inlineStr">
        <is>
          <t>Cost of equity (Ke)</t>
        </is>
      </c>
      <c r="B4" s="15" t="inlineStr">
        <is>
          <t>CAPM: Rf + β × ERP</t>
        </is>
      </c>
    </row>
    <row r="5">
      <c r="A5" s="5" t="inlineStr">
        <is>
          <t>Risk-free rate (Rf)</t>
        </is>
      </c>
      <c r="B5" s="15" t="inlineStr">
        <is>
          <t>10-year US Treasury yield at snapshot date</t>
        </is>
      </c>
    </row>
    <row r="6">
      <c r="A6" s="5" t="inlineStr">
        <is>
          <t>Equity risk premium (ERP)</t>
        </is>
      </c>
      <c r="B6" s="15" t="inlineStr">
        <is>
          <t>Damodaran implied ERP, updated monthly (NYU Stern)</t>
        </is>
      </c>
    </row>
    <row r="7">
      <c r="A7" s="5" t="inlineStr">
        <is>
          <t>Beta (β)</t>
        </is>
      </c>
      <c r="B7" s="15" t="inlineStr">
        <is>
          <t>5-year weekly regression vs S&amp;P 500, Blume-adjusted (1/3 toward 1.0)</t>
        </is>
      </c>
    </row>
    <row r="8">
      <c r="A8" s="5" t="inlineStr">
        <is>
          <t>Cost of debt (Kd)</t>
        </is>
      </c>
      <c r="B8" s="15" t="inlineStr">
        <is>
          <t>Current-yield estimate on senior unsecured debt at issuer rating</t>
        </is>
      </c>
    </row>
    <row r="9">
      <c r="A9" s="5" t="inlineStr">
        <is>
          <t>Marginal tax rate (t)</t>
        </is>
      </c>
      <c r="B9" s="15" t="inlineStr">
        <is>
          <t>Blended federal + state + jurisdictional; company-specific</t>
        </is>
      </c>
    </row>
    <row r="10">
      <c r="A10" s="5" t="inlineStr">
        <is>
          <t>Capital structure</t>
        </is>
      </c>
      <c r="B10" s="15" t="inlineStr">
        <is>
          <t>Market values (not book). Operating leases excluded from debt weight.</t>
        </is>
      </c>
    </row>
    <row r="11">
      <c r="A11" s="5" t="inlineStr">
        <is>
          <t>Cadence</t>
        </is>
      </c>
      <c r="B11" s="15" t="inlineStr">
        <is>
          <t>Quarterly refresh. Company pages update in place; URL structure is stable.</t>
        </is>
      </c>
    </row>
    <row r="12">
      <c r="A12" s="5" t="inlineStr">
        <is>
          <t>Disclaimer</t>
        </is>
      </c>
      <c r="B12" s="15" t="inlineStr">
        <is>
          <t>Research and educational reference. Not investment advice. Baratelli Institute is a publisher, not a registered investment advisor.</t>
        </is>
      </c>
    </row>
  </sheetData>
  <mergeCells count="1">
    <mergeCell ref="A1:B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2026-07-02T13:46:24Z</dcterms:created>
  <dcterms:modified xmlns:dcterms="http://purl.org/dc/terms/" xmlns:xsi="http://www.w3.org/2001/XMLSchema-instance" xsi:type="dcterms:W3CDTF">2026-07-02T13:46:24Z</dcterms:modified>
</cp:coreProperties>
</file>