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_ME" sheetId="1" state="visible" r:id="rId3"/>
    <sheet name="Master_CoA" sheetId="2" state="visible" r:id="rId4"/>
    <sheet name="Mapping" sheetId="3" state="visible" r:id="rId5"/>
    <sheet name="Trial_Balances" sheetId="4" state="visible" r:id="rId6"/>
    <sheet name="Eliminations" sheetId="5" state="visible" r:id="rId7"/>
    <sheet name="Consolidating" sheetId="6" state="visible" r:id="rId8"/>
    <sheet name="Balance_Sheet" sheetId="7" state="visible" r:id="rId9"/>
    <sheet name="Income_Statement" sheetId="8" state="visible" r:id="rId10"/>
    <sheet name="Checks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<sst xmlns="http://schemas.openxmlformats.org/spreadsheetml/2006/main" count="337" uniqueCount="140">
  <si>
    <t xml:space="preserve">Multi-Entity Consolidation Workbook</t>
  </si>
  <si>
    <t xml:space="preserve">The Baratelli Institute  -  a 'small Hyperion' for multi-entity small businesses</t>
  </si>
  <si>
    <t xml:space="preserve">HOW IT WORKS  -  build the mapping once, then reuse it every period</t>
  </si>
  <si>
    <t xml:space="preserve">1.  Master_CoA  -  your consolidated chart of accounts. Define your standard rollup lines once.</t>
  </si>
  <si>
    <t xml:space="preserve">2.  Mapping  -  the crosswalk. One row per source account: Entity + Source Account -&gt; Master Account.</t>
  </si>
  <si>
    <t xml:space="preserve">     This is the part that PERSISTS. You build it once; it is saved in this file.</t>
  </si>
  <si>
    <t xml:space="preserve">3.  Trial_Balances  -  the ONLY part you replace each period. Paste each entity's exported trial balance.</t>
  </si>
  <si>
    <t xml:space="preserve">     The mapping joins to it by Entity + Source Account, so a fresh paste re-uses the saved mapping automatically.</t>
  </si>
  <si>
    <t xml:space="preserve">4.  Eliminations  -  intercompany journal entries (loans, management fees, rent) that net the group to zero.</t>
  </si>
  <si>
    <t xml:space="preserve">5.  Consolidating  -  the output: every entity in a column, an Eliminations column, and the Consolidated total.</t>
  </si>
  <si>
    <t xml:space="preserve">6.  Balance_Sheet / Income_Statement  -  clean consolidated statements pulled from the schedule.</t>
  </si>
  <si>
    <t xml:space="preserve">7.  Checks  -  exception reports: unmapped accounts, per-entity balance, group balance, intercompany residual.</t>
  </si>
  <si>
    <t xml:space="preserve">EACH PERIOD:  export trial balances -&gt; replace the data in Trial_Balances -&gt; recalculate. Mapping stays intact.</t>
  </si>
  <si>
    <t xml:space="preserve">NEW ACCOUNT APPEARS?  It shows on Checks as UNMAPPED. Add one row to Mapping, once. That's the only upkeep.</t>
  </si>
  <si>
    <t xml:space="preserve">Blue = your inputs.  Green = cross-sheet formulas.  Black = formulas.  This is a management-consolidation tool,</t>
  </si>
  <si>
    <t xml:space="preserve">not audited financials; all-USD assumed (no currency translation). (c) 2026 The Baratelli Institute.</t>
  </si>
  <si>
    <t xml:space="preserve">Master Acct</t>
  </si>
  <si>
    <t xml:space="preserve">Account Name</t>
  </si>
  <si>
    <t xml:space="preserve">Statement</t>
  </si>
  <si>
    <t xml:space="preserve">Type</t>
  </si>
  <si>
    <t xml:space="preserve">Intercompany</t>
  </si>
  <si>
    <t xml:space="preserve">Cash</t>
  </si>
  <si>
    <t xml:space="preserve">BS</t>
  </si>
  <si>
    <t xml:space="preserve">Asset</t>
  </si>
  <si>
    <t xml:space="preserve">N</t>
  </si>
  <si>
    <t xml:space="preserve">Accounts Receivable</t>
  </si>
  <si>
    <t xml:space="preserve">Intercompany Receivable</t>
  </si>
  <si>
    <t xml:space="preserve">Y</t>
  </si>
  <si>
    <t xml:space="preserve">Accumulated Depreciation</t>
  </si>
  <si>
    <t xml:space="preserve">Real Estate / Buildings</t>
  </si>
  <si>
    <t xml:space="preserve">Accounts Payable</t>
  </si>
  <si>
    <t xml:space="preserve">Liability</t>
  </si>
  <si>
    <t xml:space="preserve">Intercompany Payable</t>
  </si>
  <si>
    <t xml:space="preserve">Notes / Mortgage Payable</t>
  </si>
  <si>
    <t xml:space="preserve">Members' Capital</t>
  </si>
  <si>
    <t xml:space="preserve">Equity</t>
  </si>
  <si>
    <t xml:space="preserve">Retained Earnings (opening)</t>
  </si>
  <si>
    <t xml:space="preserve">Revenue</t>
  </si>
  <si>
    <t xml:space="preserve">IS</t>
  </si>
  <si>
    <t xml:space="preserve">Income</t>
  </si>
  <si>
    <t xml:space="preserve">Management Fee Income</t>
  </si>
  <si>
    <t xml:space="preserve">Rental Income</t>
  </si>
  <si>
    <t xml:space="preserve">Cost of Services</t>
  </si>
  <si>
    <t xml:space="preserve">Expense</t>
  </si>
  <si>
    <t xml:space="preserve">Salaries &amp; Wages</t>
  </si>
  <si>
    <t xml:space="preserve">Rent Expense</t>
  </si>
  <si>
    <t xml:space="preserve">Management Fee Expense</t>
  </si>
  <si>
    <t xml:space="preserve">Depreciation Expense</t>
  </si>
  <si>
    <t xml:space="preserve">Office &amp; Other Expense</t>
  </si>
  <si>
    <t xml:space="preserve">Key (auto)</t>
  </si>
  <si>
    <t xml:space="preserve">Entity</t>
  </si>
  <si>
    <t xml:space="preserve">Source Acct</t>
  </si>
  <si>
    <t xml:space="preserve">Source Account Name</t>
  </si>
  <si>
    <t xml:space="preserve">-&gt; Master Acct</t>
  </si>
  <si>
    <t xml:space="preserve">HOLDCO</t>
  </si>
  <si>
    <t xml:space="preserve">Cash - Operating</t>
  </si>
  <si>
    <t xml:space="preserve">Due from OpCo</t>
  </si>
  <si>
    <t xml:space="preserve">Members Capital</t>
  </si>
  <si>
    <t xml:space="preserve">Retained Earnings</t>
  </si>
  <si>
    <t xml:space="preserve">Salaries</t>
  </si>
  <si>
    <t xml:space="preserve">Office Expense</t>
  </si>
  <si>
    <t xml:space="preserve">OPCO</t>
  </si>
  <si>
    <t xml:space="preserve">Due to HoldCo</t>
  </si>
  <si>
    <t xml:space="preserve">Service Revenue</t>
  </si>
  <si>
    <t xml:space="preserve">Cost of Goods Sold</t>
  </si>
  <si>
    <t xml:space="preserve">Wages</t>
  </si>
  <si>
    <t xml:space="preserve">PROPCO</t>
  </si>
  <si>
    <t xml:space="preserve">Cash - Property</t>
  </si>
  <si>
    <t xml:space="preserve">Building</t>
  </si>
  <si>
    <t xml:space="preserve">Mortgage Payable</t>
  </si>
  <si>
    <t xml:space="preserve">Debit</t>
  </si>
  <si>
    <t xml:space="preserve">Credit</t>
  </si>
  <si>
    <t xml:space="preserve">Key</t>
  </si>
  <si>
    <t xml:space="preserve">Net (Dr-Cr)</t>
  </si>
  <si>
    <t xml:space="preserve">Entry</t>
  </si>
  <si>
    <t xml:space="preserve">Description</t>
  </si>
  <si>
    <t xml:space="preserve">E1</t>
  </si>
  <si>
    <t xml:space="preserve">Eliminate intercompany loan (HoldCo / OpCo)</t>
  </si>
  <si>
    <t xml:space="preserve">E2</t>
  </si>
  <si>
    <t xml:space="preserve">Eliminate intercompany management fee</t>
  </si>
  <si>
    <t xml:space="preserve">E3</t>
  </si>
  <si>
    <t xml:space="preserve">Eliminate intercompany rent</t>
  </si>
  <si>
    <t xml:space="preserve">Consolidating Schedule  (net Dr-Cr; assets/expense +, liab/equity/income -)</t>
  </si>
  <si>
    <t xml:space="preserve">Eliminations</t>
  </si>
  <si>
    <t xml:space="preserve">Consolidated</t>
  </si>
  <si>
    <t xml:space="preserve">Total Assets</t>
  </si>
  <si>
    <t xml:space="preserve">Total Liabilities</t>
  </si>
  <si>
    <t xml:space="preserve">Total Equity (opening)</t>
  </si>
  <si>
    <t xml:space="preserve">Total Income</t>
  </si>
  <si>
    <t xml:space="preserve">Total Expense</t>
  </si>
  <si>
    <t xml:space="preserve">Net Income (consolidated)</t>
  </si>
  <si>
    <t xml:space="preserve">Check: consolidated trial balance = 0</t>
  </si>
  <si>
    <t xml:space="preserve">Consolidated Balance Sheet</t>
  </si>
  <si>
    <t xml:space="preserve">(after intercompany eliminations; USD)</t>
  </si>
  <si>
    <t xml:space="preserve">ASSETS</t>
  </si>
  <si>
    <t xml:space="preserve">   Cash</t>
  </si>
  <si>
    <t xml:space="preserve">   Accounts Receivable</t>
  </si>
  <si>
    <t xml:space="preserve">   Intercompany Receivable</t>
  </si>
  <si>
    <t xml:space="preserve">   Real Estate / Buildings</t>
  </si>
  <si>
    <t xml:space="preserve">   Accumulated Depreciation</t>
  </si>
  <si>
    <t xml:space="preserve">LIABILITIES</t>
  </si>
  <si>
    <t xml:space="preserve">   Accounts Payable</t>
  </si>
  <si>
    <t xml:space="preserve">   Intercompany Payable</t>
  </si>
  <si>
    <t xml:space="preserve">   Notes / Mortgage Payable</t>
  </si>
  <si>
    <t xml:space="preserve">EQUITY</t>
  </si>
  <si>
    <t xml:space="preserve">   Members' Capital</t>
  </si>
  <si>
    <t xml:space="preserve">   Retained Earnings (opening)</t>
  </si>
  <si>
    <t xml:space="preserve">   Net Income (current period)</t>
  </si>
  <si>
    <t xml:space="preserve">Total Equity</t>
  </si>
  <si>
    <t xml:space="preserve">Total Liabilities &amp; Equity</t>
  </si>
  <si>
    <t xml:space="preserve">Check: Assets - (Liab + Equity) = 0</t>
  </si>
  <si>
    <t xml:space="preserve">Consolidated Income Statement</t>
  </si>
  <si>
    <t xml:space="preserve">REVENUE</t>
  </si>
  <si>
    <t xml:space="preserve">   Revenue</t>
  </si>
  <si>
    <t xml:space="preserve">   Management Fee Income</t>
  </si>
  <si>
    <t xml:space="preserve">   Rental Income</t>
  </si>
  <si>
    <t xml:space="preserve">Total Revenue</t>
  </si>
  <si>
    <t xml:space="preserve">EXPENSES</t>
  </si>
  <si>
    <t xml:space="preserve">   Cost of Services</t>
  </si>
  <si>
    <t xml:space="preserve">   Salaries &amp; Wages</t>
  </si>
  <si>
    <t xml:space="preserve">   Rent Expense</t>
  </si>
  <si>
    <t xml:space="preserve">   Management Fee Expense</t>
  </si>
  <si>
    <t xml:space="preserve">   Depreciation Expense</t>
  </si>
  <si>
    <t xml:space="preserve">   Office &amp; Other Expense</t>
  </si>
  <si>
    <t xml:space="preserve">Total Expenses</t>
  </si>
  <si>
    <t xml:space="preserve">Net Income</t>
  </si>
  <si>
    <t xml:space="preserve">Checks &amp; Exceptions</t>
  </si>
  <si>
    <t xml:space="preserve">Check</t>
  </si>
  <si>
    <t xml:space="preserve">Result</t>
  </si>
  <si>
    <t xml:space="preserve">Status</t>
  </si>
  <si>
    <t xml:space="preserve">Entity in balance: HOLDCO (Dr-Cr)</t>
  </si>
  <si>
    <t xml:space="preserve">Entity in balance: OPCO (Dr-Cr)</t>
  </si>
  <si>
    <t xml:space="preserve">Entity in balance: PROPCO (Dr-Cr)</t>
  </si>
  <si>
    <t xml:space="preserve">Eliminations balanced (Dr-Cr)</t>
  </si>
  <si>
    <t xml:space="preserve">Consolidated trial balance = 0</t>
  </si>
  <si>
    <t xml:space="preserve">Intercompany Receivable residual (1450)</t>
  </si>
  <si>
    <t xml:space="preserve">Intercompany Payable residual (2150)</t>
  </si>
  <si>
    <t xml:space="preserve">Mgmt Fee Income residual (4500)</t>
  </si>
  <si>
    <t xml:space="preserve">Mgmt Fee Expense residual (6200)</t>
  </si>
  <si>
    <t xml:space="preserve">Unmapped accounts in Trial_Balances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</si>
</sst>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;\(#,##0\);\-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D2143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B8902F"/>
      <name val="Arial"/>
      <family val="0"/>
      <charset val="1"/>
    </font>
    <font>
      <b val="true"/>
      <sz val="10"/>
      <color rgb="FF0D2143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sz val="10"/>
      <color rgb="FF0D214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6A7686"/>
      <name val="Arial"/>
      <family val="0"/>
      <charset val="1"/>
    </font>
    <font>
      <b val="true"/>
      <sz val="11"/>
      <color rgb="FF0D2143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D2143"/>
        <bgColor rgb="FF333333"/>
      </patternFill>
    </fill>
    <fill>
      <patternFill patternType="solid">
        <fgColor rgb="FFFCFAF3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902F"/>
      <rgbColor rgb="FF800080"/>
      <rgbColor rgb="FF008080"/>
      <rgbColor rgb="FFC0C0C0"/>
      <rgbColor rgb="FF808080"/>
      <rgbColor rgb="FF9999FF"/>
      <rgbColor rgb="FF993366"/>
      <rgbColor rgb="FFFCFA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A7686"/>
      <rgbColor rgb="FF969696"/>
      <rgbColor rgb="FF0D2143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0"/>
  </cols>
  <sheetData>
    <row r="1" customFormat="false" ht="16.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2"/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2" t="s">
        <v>3</v>
      </c>
    </row>
    <row r="6" customFormat="false" ht="15" hidden="false" customHeight="false" outlineLevel="0" collapsed="false">
      <c r="A6" s="2" t="s">
        <v>4</v>
      </c>
    </row>
    <row r="7" customFormat="false" ht="15" hidden="false" customHeight="false" outlineLevel="0" collapsed="false">
      <c r="A7" s="2" t="s">
        <v>5</v>
      </c>
    </row>
    <row r="8" customFormat="false" ht="15" hidden="false" customHeight="false" outlineLevel="0" collapsed="false">
      <c r="A8" s="2" t="s">
        <v>6</v>
      </c>
    </row>
    <row r="9" customFormat="false" ht="15" hidden="false" customHeight="false" outlineLevel="0" collapsed="false">
      <c r="A9" s="2" t="s">
        <v>7</v>
      </c>
    </row>
    <row r="10" customFormat="false" ht="15" hidden="false" customHeight="false" outlineLevel="0" collapsed="false">
      <c r="A10" s="2" t="s">
        <v>8</v>
      </c>
    </row>
    <row r="11" customFormat="false" ht="15" hidden="false" customHeight="false" outlineLevel="0" collapsed="false">
      <c r="A11" s="2" t="s">
        <v>9</v>
      </c>
    </row>
    <row r="12" customFormat="false" ht="15" hidden="false" customHeight="false" outlineLevel="0" collapsed="false">
      <c r="A12" s="2" t="s">
        <v>10</v>
      </c>
    </row>
    <row r="13" customFormat="false" ht="15" hidden="false" customHeight="false" outlineLevel="0" collapsed="false">
      <c r="A13" s="2" t="s">
        <v>11</v>
      </c>
    </row>
    <row r="14" customFormat="false" ht="15" hidden="false" customHeight="false" outlineLevel="0" collapsed="false">
      <c r="A14" s="2"/>
    </row>
    <row r="15" customFormat="false" ht="15" hidden="false" customHeight="false" outlineLevel="0" collapsed="false">
      <c r="A15" s="4" t="s">
        <v>12</v>
      </c>
    </row>
    <row r="16" customFormat="false" ht="15" hidden="false" customHeight="false" outlineLevel="0" collapsed="false">
      <c r="A16" s="4" t="s">
        <v>13</v>
      </c>
    </row>
    <row r="17" customFormat="false" ht="15" hidden="false" customHeight="false" outlineLevel="0" collapsed="false">
      <c r="A17" s="2"/>
    </row>
    <row r="18" customFormat="false" ht="15" hidden="false" customHeight="false" outlineLevel="0" collapsed="false">
      <c r="A18" s="5" t="s">
        <v>14</v>
      </c>
    </row>
    <row r="19" customFormat="false" ht="15" hidden="false" customHeight="false" outlineLevel="0" collapsed="false">
      <c r="A19" s="5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0"/>
    <col collapsed="false" customWidth="true" hidden="false" outlineLevel="0" max="3" min="3" style="0" width="11"/>
    <col collapsed="false" customWidth="true" hidden="false" outlineLevel="0" max="4" min="4" style="0" width="12"/>
    <col collapsed="false" customWidth="true" hidden="false" outlineLevel="0" max="5" min="5" style="0" width="13"/>
  </cols>
  <sheetData>
    <row r="1" customFormat="false" ht="15" hidden="false" customHeight="false" outlineLevel="0" collapsed="false">
      <c r="A1" s="6" t="s">
        <v>16</v>
      </c>
      <c r="B1" s="6" t="s">
        <v>17</v>
      </c>
      <c r="C1" s="6" t="s">
        <v>18</v>
      </c>
      <c r="D1" s="6" t="s">
        <v>19</v>
      </c>
      <c r="E1" s="6" t="s">
        <v>20</v>
      </c>
    </row>
    <row r="2" customFormat="false" ht="15" hidden="false" customHeight="false" outlineLevel="0" collapsed="false">
      <c r="A2" s="7" t="n">
        <v>1000</v>
      </c>
      <c r="B2" s="8" t="s">
        <v>21</v>
      </c>
      <c r="C2" s="8" t="s">
        <v>22</v>
      </c>
      <c r="D2" s="8" t="s">
        <v>23</v>
      </c>
      <c r="E2" s="8" t="s">
        <v>24</v>
      </c>
    </row>
    <row r="3" customFormat="false" ht="15" hidden="false" customHeight="false" outlineLevel="0" collapsed="false">
      <c r="A3" s="7" t="n">
        <v>1200</v>
      </c>
      <c r="B3" s="8" t="s">
        <v>25</v>
      </c>
      <c r="C3" s="8" t="s">
        <v>22</v>
      </c>
      <c r="D3" s="8" t="s">
        <v>23</v>
      </c>
      <c r="E3" s="8" t="s">
        <v>24</v>
      </c>
    </row>
    <row r="4" customFormat="false" ht="15" hidden="false" customHeight="false" outlineLevel="0" collapsed="false">
      <c r="A4" s="7" t="n">
        <v>1450</v>
      </c>
      <c r="B4" s="8" t="s">
        <v>26</v>
      </c>
      <c r="C4" s="8" t="s">
        <v>22</v>
      </c>
      <c r="D4" s="8" t="s">
        <v>23</v>
      </c>
      <c r="E4" s="8" t="s">
        <v>27</v>
      </c>
    </row>
    <row r="5" customFormat="false" ht="15" hidden="false" customHeight="false" outlineLevel="0" collapsed="false">
      <c r="A5" s="7" t="n">
        <v>1510</v>
      </c>
      <c r="B5" s="8" t="s">
        <v>28</v>
      </c>
      <c r="C5" s="8" t="s">
        <v>22</v>
      </c>
      <c r="D5" s="8" t="s">
        <v>23</v>
      </c>
      <c r="E5" s="8" t="s">
        <v>24</v>
      </c>
    </row>
    <row r="6" customFormat="false" ht="15" hidden="false" customHeight="false" outlineLevel="0" collapsed="false">
      <c r="A6" s="7" t="n">
        <v>1600</v>
      </c>
      <c r="B6" s="8" t="s">
        <v>29</v>
      </c>
      <c r="C6" s="8" t="s">
        <v>22</v>
      </c>
      <c r="D6" s="8" t="s">
        <v>23</v>
      </c>
      <c r="E6" s="8" t="s">
        <v>24</v>
      </c>
    </row>
    <row r="7" customFormat="false" ht="15" hidden="false" customHeight="false" outlineLevel="0" collapsed="false">
      <c r="A7" s="7" t="n">
        <v>2000</v>
      </c>
      <c r="B7" s="8" t="s">
        <v>30</v>
      </c>
      <c r="C7" s="8" t="s">
        <v>22</v>
      </c>
      <c r="D7" s="8" t="s">
        <v>31</v>
      </c>
      <c r="E7" s="8" t="s">
        <v>24</v>
      </c>
    </row>
    <row r="8" customFormat="false" ht="15" hidden="false" customHeight="false" outlineLevel="0" collapsed="false">
      <c r="A8" s="7" t="n">
        <v>2150</v>
      </c>
      <c r="B8" s="8" t="s">
        <v>32</v>
      </c>
      <c r="C8" s="8" t="s">
        <v>22</v>
      </c>
      <c r="D8" s="8" t="s">
        <v>31</v>
      </c>
      <c r="E8" s="8" t="s">
        <v>27</v>
      </c>
    </row>
    <row r="9" customFormat="false" ht="15" hidden="false" customHeight="false" outlineLevel="0" collapsed="false">
      <c r="A9" s="7" t="n">
        <v>2500</v>
      </c>
      <c r="B9" s="8" t="s">
        <v>33</v>
      </c>
      <c r="C9" s="8" t="s">
        <v>22</v>
      </c>
      <c r="D9" s="8" t="s">
        <v>31</v>
      </c>
      <c r="E9" s="8" t="s">
        <v>24</v>
      </c>
    </row>
    <row r="10" customFormat="false" ht="15" hidden="false" customHeight="false" outlineLevel="0" collapsed="false">
      <c r="A10" s="7" t="n">
        <v>3000</v>
      </c>
      <c r="B10" s="8" t="s">
        <v>34</v>
      </c>
      <c r="C10" s="8" t="s">
        <v>22</v>
      </c>
      <c r="D10" s="8" t="s">
        <v>35</v>
      </c>
      <c r="E10" s="8" t="s">
        <v>24</v>
      </c>
    </row>
    <row r="11" customFormat="false" ht="15" hidden="false" customHeight="false" outlineLevel="0" collapsed="false">
      <c r="A11" s="7" t="n">
        <v>3900</v>
      </c>
      <c r="B11" s="8" t="s">
        <v>36</v>
      </c>
      <c r="C11" s="8" t="s">
        <v>22</v>
      </c>
      <c r="D11" s="8" t="s">
        <v>35</v>
      </c>
      <c r="E11" s="8" t="s">
        <v>24</v>
      </c>
    </row>
    <row r="12" customFormat="false" ht="15" hidden="false" customHeight="false" outlineLevel="0" collapsed="false">
      <c r="A12" s="7" t="n">
        <v>4000</v>
      </c>
      <c r="B12" s="8" t="s">
        <v>37</v>
      </c>
      <c r="C12" s="8" t="s">
        <v>38</v>
      </c>
      <c r="D12" s="8" t="s">
        <v>39</v>
      </c>
      <c r="E12" s="8" t="s">
        <v>24</v>
      </c>
    </row>
    <row r="13" customFormat="false" ht="15" hidden="false" customHeight="false" outlineLevel="0" collapsed="false">
      <c r="A13" s="7" t="n">
        <v>4500</v>
      </c>
      <c r="B13" s="8" t="s">
        <v>40</v>
      </c>
      <c r="C13" s="8" t="s">
        <v>38</v>
      </c>
      <c r="D13" s="8" t="s">
        <v>39</v>
      </c>
      <c r="E13" s="8" t="s">
        <v>27</v>
      </c>
    </row>
    <row r="14" customFormat="false" ht="15" hidden="false" customHeight="false" outlineLevel="0" collapsed="false">
      <c r="A14" s="7" t="n">
        <v>4600</v>
      </c>
      <c r="B14" s="8" t="s">
        <v>41</v>
      </c>
      <c r="C14" s="8" t="s">
        <v>38</v>
      </c>
      <c r="D14" s="8" t="s">
        <v>39</v>
      </c>
      <c r="E14" s="8" t="s">
        <v>27</v>
      </c>
    </row>
    <row r="15" customFormat="false" ht="15" hidden="false" customHeight="false" outlineLevel="0" collapsed="false">
      <c r="A15" s="7" t="n">
        <v>5000</v>
      </c>
      <c r="B15" s="8" t="s">
        <v>42</v>
      </c>
      <c r="C15" s="8" t="s">
        <v>38</v>
      </c>
      <c r="D15" s="8" t="s">
        <v>43</v>
      </c>
      <c r="E15" s="8" t="s">
        <v>24</v>
      </c>
    </row>
    <row r="16" customFormat="false" ht="15" hidden="false" customHeight="false" outlineLevel="0" collapsed="false">
      <c r="A16" s="7" t="n">
        <v>6000</v>
      </c>
      <c r="B16" s="8" t="s">
        <v>44</v>
      </c>
      <c r="C16" s="8" t="s">
        <v>38</v>
      </c>
      <c r="D16" s="8" t="s">
        <v>43</v>
      </c>
      <c r="E16" s="8" t="s">
        <v>24</v>
      </c>
    </row>
    <row r="17" customFormat="false" ht="15" hidden="false" customHeight="false" outlineLevel="0" collapsed="false">
      <c r="A17" s="7" t="n">
        <v>6100</v>
      </c>
      <c r="B17" s="8" t="s">
        <v>45</v>
      </c>
      <c r="C17" s="8" t="s">
        <v>38</v>
      </c>
      <c r="D17" s="8" t="s">
        <v>43</v>
      </c>
      <c r="E17" s="8" t="s">
        <v>27</v>
      </c>
    </row>
    <row r="18" customFormat="false" ht="15" hidden="false" customHeight="false" outlineLevel="0" collapsed="false">
      <c r="A18" s="7" t="n">
        <v>6200</v>
      </c>
      <c r="B18" s="8" t="s">
        <v>46</v>
      </c>
      <c r="C18" s="8" t="s">
        <v>38</v>
      </c>
      <c r="D18" s="8" t="s">
        <v>43</v>
      </c>
      <c r="E18" s="8" t="s">
        <v>27</v>
      </c>
    </row>
    <row r="19" customFormat="false" ht="15" hidden="false" customHeight="false" outlineLevel="0" collapsed="false">
      <c r="A19" s="7" t="n">
        <v>6500</v>
      </c>
      <c r="B19" s="8" t="s">
        <v>47</v>
      </c>
      <c r="C19" s="8" t="s">
        <v>38</v>
      </c>
      <c r="D19" s="8" t="s">
        <v>43</v>
      </c>
      <c r="E19" s="8" t="s">
        <v>24</v>
      </c>
    </row>
    <row r="20" customFormat="false" ht="15" hidden="false" customHeight="false" outlineLevel="0" collapsed="false">
      <c r="A20" s="7" t="n">
        <v>6900</v>
      </c>
      <c r="B20" s="8" t="s">
        <v>48</v>
      </c>
      <c r="C20" s="8" t="s">
        <v>38</v>
      </c>
      <c r="D20" s="8" t="s">
        <v>43</v>
      </c>
      <c r="E20" s="8" t="s">
        <v>24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3" min="2" style="0" width="12"/>
    <col collapsed="false" customWidth="true" hidden="false" outlineLevel="0" max="4" min="4" style="0" width="28"/>
    <col collapsed="false" customWidth="true" hidden="false" outlineLevel="0" max="5" min="5" style="0" width="14"/>
  </cols>
  <sheetData>
    <row r="1" customFormat="false" ht="15" hidden="false" customHeight="false" outlineLevel="0" collapsed="false">
      <c r="A1" s="6" t="s">
        <v>49</v>
      </c>
      <c r="B1" s="6" t="s">
        <v>50</v>
      </c>
      <c r="C1" s="6" t="s">
        <v>51</v>
      </c>
      <c r="D1" s="6" t="s">
        <v>52</v>
      </c>
      <c r="E1" s="6" t="s">
        <v>53</v>
      </c>
    </row>
    <row r="2" customFormat="false" ht="15" hidden="false" customHeight="false" outlineLevel="0" collapsed="false">
      <c r="A2" s="9" t="str">
        <f aca="false">IF($B2="","",$B2&amp;"|"&amp;$C2)</f>
        <v>HOLDCO|1010</v>
      </c>
      <c r="B2" s="8" t="s">
        <v>54</v>
      </c>
      <c r="C2" s="7" t="n">
        <v>1010</v>
      </c>
      <c r="D2" s="8" t="s">
        <v>55</v>
      </c>
      <c r="E2" s="7" t="n">
        <v>1000</v>
      </c>
    </row>
    <row r="3" customFormat="false" ht="15" hidden="false" customHeight="false" outlineLevel="0" collapsed="false">
      <c r="A3" s="9" t="str">
        <f aca="false">IF($B3="","",$B3&amp;"|"&amp;$C3)</f>
        <v>HOLDCO|1460</v>
      </c>
      <c r="B3" s="8" t="s">
        <v>54</v>
      </c>
      <c r="C3" s="7" t="n">
        <v>1460</v>
      </c>
      <c r="D3" s="8" t="s">
        <v>56</v>
      </c>
      <c r="E3" s="7" t="n">
        <v>1450</v>
      </c>
    </row>
    <row r="4" customFormat="false" ht="15" hidden="false" customHeight="false" outlineLevel="0" collapsed="false">
      <c r="A4" s="9" t="str">
        <f aca="false">IF($B4="","",$B4&amp;"|"&amp;$C4)</f>
        <v>HOLDCO|3000</v>
      </c>
      <c r="B4" s="8" t="s">
        <v>54</v>
      </c>
      <c r="C4" s="7" t="n">
        <v>3000</v>
      </c>
      <c r="D4" s="8" t="s">
        <v>57</v>
      </c>
      <c r="E4" s="7" t="n">
        <v>3000</v>
      </c>
    </row>
    <row r="5" customFormat="false" ht="15" hidden="false" customHeight="false" outlineLevel="0" collapsed="false">
      <c r="A5" s="9" t="str">
        <f aca="false">IF($B5="","",$B5&amp;"|"&amp;$C5)</f>
        <v>HOLDCO|3900</v>
      </c>
      <c r="B5" s="8" t="s">
        <v>54</v>
      </c>
      <c r="C5" s="7" t="n">
        <v>3900</v>
      </c>
      <c r="D5" s="8" t="s">
        <v>58</v>
      </c>
      <c r="E5" s="7" t="n">
        <v>3900</v>
      </c>
    </row>
    <row r="6" customFormat="false" ht="15" hidden="false" customHeight="false" outlineLevel="0" collapsed="false">
      <c r="A6" s="9" t="str">
        <f aca="false">IF($B6="","",$B6&amp;"|"&amp;$C6)</f>
        <v>HOLDCO|4500</v>
      </c>
      <c r="B6" s="8" t="s">
        <v>54</v>
      </c>
      <c r="C6" s="7" t="n">
        <v>4500</v>
      </c>
      <c r="D6" s="8" t="s">
        <v>40</v>
      </c>
      <c r="E6" s="7" t="n">
        <v>4500</v>
      </c>
    </row>
    <row r="7" customFormat="false" ht="15" hidden="false" customHeight="false" outlineLevel="0" collapsed="false">
      <c r="A7" s="9" t="str">
        <f aca="false">IF($B7="","",$B7&amp;"|"&amp;$C7)</f>
        <v>HOLDCO|6000</v>
      </c>
      <c r="B7" s="8" t="s">
        <v>54</v>
      </c>
      <c r="C7" s="7" t="n">
        <v>6000</v>
      </c>
      <c r="D7" s="8" t="s">
        <v>59</v>
      </c>
      <c r="E7" s="7" t="n">
        <v>6000</v>
      </c>
    </row>
    <row r="8" customFormat="false" ht="15" hidden="false" customHeight="false" outlineLevel="0" collapsed="false">
      <c r="A8" s="9" t="str">
        <f aca="false">IF($B8="","",$B8&amp;"|"&amp;$C8)</f>
        <v>HOLDCO|6900</v>
      </c>
      <c r="B8" s="8" t="s">
        <v>54</v>
      </c>
      <c r="C8" s="7" t="n">
        <v>6900</v>
      </c>
      <c r="D8" s="8" t="s">
        <v>60</v>
      </c>
      <c r="E8" s="7" t="n">
        <v>6900</v>
      </c>
    </row>
    <row r="9" customFormat="false" ht="15" hidden="false" customHeight="false" outlineLevel="0" collapsed="false">
      <c r="A9" s="9" t="str">
        <f aca="false">IF($B9="","",$B9&amp;"|"&amp;$C9)</f>
        <v>OPCO|1000</v>
      </c>
      <c r="B9" s="8" t="s">
        <v>61</v>
      </c>
      <c r="C9" s="7" t="n">
        <v>1000</v>
      </c>
      <c r="D9" s="8" t="s">
        <v>21</v>
      </c>
      <c r="E9" s="7" t="n">
        <v>1000</v>
      </c>
    </row>
    <row r="10" customFormat="false" ht="15" hidden="false" customHeight="false" outlineLevel="0" collapsed="false">
      <c r="A10" s="9" t="str">
        <f aca="false">IF($B10="","",$B10&amp;"|"&amp;$C10)</f>
        <v>OPCO|1200</v>
      </c>
      <c r="B10" s="8" t="s">
        <v>61</v>
      </c>
      <c r="C10" s="7" t="n">
        <v>1200</v>
      </c>
      <c r="D10" s="8" t="s">
        <v>25</v>
      </c>
      <c r="E10" s="7" t="n">
        <v>1200</v>
      </c>
    </row>
    <row r="11" customFormat="false" ht="15" hidden="false" customHeight="false" outlineLevel="0" collapsed="false">
      <c r="A11" s="9" t="str">
        <f aca="false">IF($B11="","",$B11&amp;"|"&amp;$C11)</f>
        <v>OPCO|2000</v>
      </c>
      <c r="B11" s="8" t="s">
        <v>61</v>
      </c>
      <c r="C11" s="7" t="n">
        <v>2000</v>
      </c>
      <c r="D11" s="8" t="s">
        <v>30</v>
      </c>
      <c r="E11" s="7" t="n">
        <v>2000</v>
      </c>
    </row>
    <row r="12" customFormat="false" ht="15" hidden="false" customHeight="false" outlineLevel="0" collapsed="false">
      <c r="A12" s="9" t="str">
        <f aca="false">IF($B12="","",$B12&amp;"|"&amp;$C12)</f>
        <v>OPCO|2160</v>
      </c>
      <c r="B12" s="8" t="s">
        <v>61</v>
      </c>
      <c r="C12" s="7" t="n">
        <v>2160</v>
      </c>
      <c r="D12" s="8" t="s">
        <v>62</v>
      </c>
      <c r="E12" s="7" t="n">
        <v>2150</v>
      </c>
    </row>
    <row r="13" customFormat="false" ht="15" hidden="false" customHeight="false" outlineLevel="0" collapsed="false">
      <c r="A13" s="9" t="str">
        <f aca="false">IF($B13="","",$B13&amp;"|"&amp;$C13)</f>
        <v>OPCO|3000</v>
      </c>
      <c r="B13" s="8" t="s">
        <v>61</v>
      </c>
      <c r="C13" s="7" t="n">
        <v>3000</v>
      </c>
      <c r="D13" s="8" t="s">
        <v>57</v>
      </c>
      <c r="E13" s="7" t="n">
        <v>3000</v>
      </c>
    </row>
    <row r="14" customFormat="false" ht="15" hidden="false" customHeight="false" outlineLevel="0" collapsed="false">
      <c r="A14" s="9" t="str">
        <f aca="false">IF($B14="","",$B14&amp;"|"&amp;$C14)</f>
        <v>OPCO|3900</v>
      </c>
      <c r="B14" s="8" t="s">
        <v>61</v>
      </c>
      <c r="C14" s="7" t="n">
        <v>3900</v>
      </c>
      <c r="D14" s="8" t="s">
        <v>58</v>
      </c>
      <c r="E14" s="7" t="n">
        <v>3900</v>
      </c>
    </row>
    <row r="15" customFormat="false" ht="15" hidden="false" customHeight="false" outlineLevel="0" collapsed="false">
      <c r="A15" s="9" t="str">
        <f aca="false">IF($B15="","",$B15&amp;"|"&amp;$C15)</f>
        <v>OPCO|4000</v>
      </c>
      <c r="B15" s="8" t="s">
        <v>61</v>
      </c>
      <c r="C15" s="7" t="n">
        <v>4000</v>
      </c>
      <c r="D15" s="8" t="s">
        <v>63</v>
      </c>
      <c r="E15" s="7" t="n">
        <v>4000</v>
      </c>
    </row>
    <row r="16" customFormat="false" ht="15" hidden="false" customHeight="false" outlineLevel="0" collapsed="false">
      <c r="A16" s="9" t="str">
        <f aca="false">IF($B16="","",$B16&amp;"|"&amp;$C16)</f>
        <v>OPCO|5000</v>
      </c>
      <c r="B16" s="8" t="s">
        <v>61</v>
      </c>
      <c r="C16" s="7" t="n">
        <v>5000</v>
      </c>
      <c r="D16" s="8" t="s">
        <v>64</v>
      </c>
      <c r="E16" s="7" t="n">
        <v>5000</v>
      </c>
    </row>
    <row r="17" customFormat="false" ht="15" hidden="false" customHeight="false" outlineLevel="0" collapsed="false">
      <c r="A17" s="9" t="str">
        <f aca="false">IF($B17="","",$B17&amp;"|"&amp;$C17)</f>
        <v>OPCO|6000</v>
      </c>
      <c r="B17" s="8" t="s">
        <v>61</v>
      </c>
      <c r="C17" s="7" t="n">
        <v>6000</v>
      </c>
      <c r="D17" s="8" t="s">
        <v>65</v>
      </c>
      <c r="E17" s="7" t="n">
        <v>6000</v>
      </c>
    </row>
    <row r="18" customFormat="false" ht="15" hidden="false" customHeight="false" outlineLevel="0" collapsed="false">
      <c r="A18" s="9" t="str">
        <f aca="false">IF($B18="","",$B18&amp;"|"&amp;$C18)</f>
        <v>OPCO|6100</v>
      </c>
      <c r="B18" s="8" t="s">
        <v>61</v>
      </c>
      <c r="C18" s="7" t="n">
        <v>6100</v>
      </c>
      <c r="D18" s="8" t="s">
        <v>45</v>
      </c>
      <c r="E18" s="7" t="n">
        <v>6100</v>
      </c>
    </row>
    <row r="19" customFormat="false" ht="15" hidden="false" customHeight="false" outlineLevel="0" collapsed="false">
      <c r="A19" s="9" t="str">
        <f aca="false">IF($B19="","",$B19&amp;"|"&amp;$C19)</f>
        <v>OPCO|6200</v>
      </c>
      <c r="B19" s="8" t="s">
        <v>61</v>
      </c>
      <c r="C19" s="7" t="n">
        <v>6200</v>
      </c>
      <c r="D19" s="8" t="s">
        <v>46</v>
      </c>
      <c r="E19" s="7" t="n">
        <v>6200</v>
      </c>
    </row>
    <row r="20" customFormat="false" ht="15" hidden="false" customHeight="false" outlineLevel="0" collapsed="false">
      <c r="A20" s="9" t="str">
        <f aca="false">IF($B20="","",$B20&amp;"|"&amp;$C20)</f>
        <v>PROPCO|1005</v>
      </c>
      <c r="B20" s="8" t="s">
        <v>66</v>
      </c>
      <c r="C20" s="7" t="n">
        <v>1005</v>
      </c>
      <c r="D20" s="8" t="s">
        <v>67</v>
      </c>
      <c r="E20" s="7" t="n">
        <v>1000</v>
      </c>
    </row>
    <row r="21" customFormat="false" ht="15" hidden="false" customHeight="false" outlineLevel="0" collapsed="false">
      <c r="A21" s="9" t="str">
        <f aca="false">IF($B21="","",$B21&amp;"|"&amp;$C21)</f>
        <v>PROPCO|1600</v>
      </c>
      <c r="B21" s="8" t="s">
        <v>66</v>
      </c>
      <c r="C21" s="7" t="n">
        <v>1600</v>
      </c>
      <c r="D21" s="8" t="s">
        <v>68</v>
      </c>
      <c r="E21" s="7" t="n">
        <v>1600</v>
      </c>
    </row>
    <row r="22" customFormat="false" ht="15" hidden="false" customHeight="false" outlineLevel="0" collapsed="false">
      <c r="A22" s="9" t="str">
        <f aca="false">IF($B22="","",$B22&amp;"|"&amp;$C22)</f>
        <v>PROPCO|1510</v>
      </c>
      <c r="B22" s="8" t="s">
        <v>66</v>
      </c>
      <c r="C22" s="7" t="n">
        <v>1510</v>
      </c>
      <c r="D22" s="8" t="s">
        <v>28</v>
      </c>
      <c r="E22" s="7" t="n">
        <v>1510</v>
      </c>
    </row>
    <row r="23" customFormat="false" ht="15" hidden="false" customHeight="false" outlineLevel="0" collapsed="false">
      <c r="A23" s="9" t="str">
        <f aca="false">IF($B23="","",$B23&amp;"|"&amp;$C23)</f>
        <v>PROPCO|2500</v>
      </c>
      <c r="B23" s="8" t="s">
        <v>66</v>
      </c>
      <c r="C23" s="7" t="n">
        <v>2500</v>
      </c>
      <c r="D23" s="8" t="s">
        <v>69</v>
      </c>
      <c r="E23" s="7" t="n">
        <v>2500</v>
      </c>
    </row>
    <row r="24" customFormat="false" ht="15" hidden="false" customHeight="false" outlineLevel="0" collapsed="false">
      <c r="A24" s="9" t="str">
        <f aca="false">IF($B24="","",$B24&amp;"|"&amp;$C24)</f>
        <v>PROPCO|3000</v>
      </c>
      <c r="B24" s="8" t="s">
        <v>66</v>
      </c>
      <c r="C24" s="7" t="n">
        <v>3000</v>
      </c>
      <c r="D24" s="8" t="s">
        <v>57</v>
      </c>
      <c r="E24" s="7" t="n">
        <v>3000</v>
      </c>
    </row>
    <row r="25" customFormat="false" ht="15" hidden="false" customHeight="false" outlineLevel="0" collapsed="false">
      <c r="A25" s="9" t="str">
        <f aca="false">IF($B25="","",$B25&amp;"|"&amp;$C25)</f>
        <v>PROPCO|3900</v>
      </c>
      <c r="B25" s="8" t="s">
        <v>66</v>
      </c>
      <c r="C25" s="7" t="n">
        <v>3900</v>
      </c>
      <c r="D25" s="8" t="s">
        <v>58</v>
      </c>
      <c r="E25" s="7" t="n">
        <v>3900</v>
      </c>
    </row>
    <row r="26" customFormat="false" ht="15" hidden="false" customHeight="false" outlineLevel="0" collapsed="false">
      <c r="A26" s="9" t="str">
        <f aca="false">IF($B26="","",$B26&amp;"|"&amp;$C26)</f>
        <v>PROPCO|4600</v>
      </c>
      <c r="B26" s="8" t="s">
        <v>66</v>
      </c>
      <c r="C26" s="7" t="n">
        <v>4600</v>
      </c>
      <c r="D26" s="8" t="s">
        <v>41</v>
      </c>
      <c r="E26" s="7" t="n">
        <v>4600</v>
      </c>
    </row>
    <row r="27" customFormat="false" ht="15" hidden="false" customHeight="false" outlineLevel="0" collapsed="false">
      <c r="A27" s="9" t="str">
        <f aca="false">IF($B27="","",$B27&amp;"|"&amp;$C27)</f>
        <v>PROPCO|6500</v>
      </c>
      <c r="B27" s="8" t="s">
        <v>66</v>
      </c>
      <c r="C27" s="7" t="n">
        <v>6500</v>
      </c>
      <c r="D27" s="8" t="s">
        <v>47</v>
      </c>
      <c r="E27" s="7" t="n">
        <v>6500</v>
      </c>
    </row>
    <row r="28" customFormat="false" ht="15" hidden="false" customHeight="false" outlineLevel="0" collapsed="false">
      <c r="A28" s="9" t="str">
        <f aca="false">IF($B28="","",$B28&amp;"|"&amp;$C28)</f>
        <v/>
      </c>
      <c r="B28" s="8"/>
      <c r="C28" s="7"/>
      <c r="D28" s="8"/>
      <c r="E28" s="7"/>
    </row>
    <row r="29" customFormat="false" ht="15" hidden="false" customHeight="false" outlineLevel="0" collapsed="false">
      <c r="A29" s="9" t="str">
        <f aca="false">IF($B29="","",$B29&amp;"|"&amp;$C29)</f>
        <v/>
      </c>
      <c r="B29" s="8"/>
      <c r="C29" s="7"/>
      <c r="D29" s="8"/>
      <c r="E29" s="7"/>
    </row>
    <row r="30" customFormat="false" ht="15" hidden="false" customHeight="false" outlineLevel="0" collapsed="false">
      <c r="A30" s="9" t="str">
        <f aca="false">IF($B30="","",$B30&amp;"|"&amp;$C30)</f>
        <v/>
      </c>
      <c r="B30" s="8"/>
      <c r="C30" s="7"/>
      <c r="D30" s="8"/>
      <c r="E30" s="7"/>
    </row>
    <row r="31" customFormat="false" ht="15" hidden="false" customHeight="false" outlineLevel="0" collapsed="false">
      <c r="A31" s="9" t="str">
        <f aca="false">IF($B31="","",$B31&amp;"|"&amp;$C31)</f>
        <v/>
      </c>
      <c r="B31" s="8"/>
      <c r="C31" s="7"/>
      <c r="D31" s="8"/>
      <c r="E31" s="7"/>
    </row>
    <row r="32" customFormat="false" ht="15" hidden="false" customHeight="false" outlineLevel="0" collapsed="false">
      <c r="A32" s="9" t="str">
        <f aca="false">IF($B32="","",$B32&amp;"|"&amp;$C32)</f>
        <v/>
      </c>
      <c r="B32" s="8"/>
      <c r="C32" s="7"/>
      <c r="D32" s="8"/>
      <c r="E32" s="7"/>
    </row>
    <row r="33" customFormat="false" ht="15" hidden="false" customHeight="false" outlineLevel="0" collapsed="false">
      <c r="A33" s="9" t="str">
        <f aca="false">IF($B33="","",$B33&amp;"|"&amp;$C33)</f>
        <v/>
      </c>
      <c r="B33" s="8"/>
      <c r="C33" s="7"/>
      <c r="D33" s="8"/>
      <c r="E33" s="7"/>
    </row>
    <row r="34" customFormat="false" ht="15" hidden="false" customHeight="false" outlineLevel="0" collapsed="false">
      <c r="A34" s="9" t="str">
        <f aca="false">IF($B34="","",$B34&amp;"|"&amp;$C34)</f>
        <v/>
      </c>
      <c r="B34" s="8"/>
      <c r="C34" s="7"/>
      <c r="D34" s="8"/>
      <c r="E34" s="7"/>
    </row>
    <row r="35" customFormat="false" ht="15" hidden="false" customHeight="false" outlineLevel="0" collapsed="false">
      <c r="A35" s="9" t="str">
        <f aca="false">IF($B35="","",$B35&amp;"|"&amp;$C35)</f>
        <v/>
      </c>
      <c r="B35" s="8"/>
      <c r="C35" s="7"/>
      <c r="D35" s="8"/>
      <c r="E35" s="7"/>
    </row>
    <row r="36" customFormat="false" ht="15" hidden="false" customHeight="false" outlineLevel="0" collapsed="false">
      <c r="A36" s="9" t="str">
        <f aca="false">IF($B36="","",$B36&amp;"|"&amp;$C36)</f>
        <v/>
      </c>
      <c r="B36" s="8"/>
      <c r="C36" s="7"/>
      <c r="D36" s="8"/>
      <c r="E36" s="7"/>
    </row>
    <row r="37" customFormat="false" ht="15" hidden="false" customHeight="false" outlineLevel="0" collapsed="false">
      <c r="A37" s="9" t="str">
        <f aca="false">IF($B37="","",$B37&amp;"|"&amp;$C37)</f>
        <v/>
      </c>
      <c r="B37" s="8"/>
      <c r="C37" s="7"/>
      <c r="D37" s="8"/>
      <c r="E37" s="7"/>
    </row>
    <row r="38" customFormat="false" ht="15" hidden="false" customHeight="false" outlineLevel="0" collapsed="false">
      <c r="A38" s="9" t="str">
        <f aca="false">IF($B38="","",$B38&amp;"|"&amp;$C38)</f>
        <v/>
      </c>
      <c r="B38" s="8"/>
      <c r="C38" s="7"/>
      <c r="D38" s="8"/>
      <c r="E38" s="7"/>
    </row>
    <row r="39" customFormat="false" ht="15" hidden="false" customHeight="false" outlineLevel="0" collapsed="false">
      <c r="A39" s="9" t="str">
        <f aca="false">IF($B39="","",$B39&amp;"|"&amp;$C39)</f>
        <v/>
      </c>
      <c r="B39" s="8"/>
      <c r="C39" s="7"/>
      <c r="D39" s="8"/>
      <c r="E39" s="7"/>
    </row>
    <row r="40" customFormat="false" ht="15" hidden="false" customHeight="false" outlineLevel="0" collapsed="false">
      <c r="A40" s="9" t="str">
        <f aca="false">IF($B40="","",$B40&amp;"|"&amp;$C40)</f>
        <v/>
      </c>
      <c r="B40" s="8"/>
      <c r="C40" s="7"/>
      <c r="D40" s="8"/>
      <c r="E40" s="7"/>
    </row>
    <row r="41" customFormat="false" ht="15" hidden="false" customHeight="false" outlineLevel="0" collapsed="false">
      <c r="A41" s="9" t="str">
        <f aca="false">IF($B41="","",$B41&amp;"|"&amp;$C41)</f>
        <v/>
      </c>
      <c r="B41" s="8"/>
      <c r="C41" s="7"/>
      <c r="D41" s="8"/>
      <c r="E41" s="7"/>
    </row>
    <row r="42" customFormat="false" ht="15" hidden="false" customHeight="false" outlineLevel="0" collapsed="false">
      <c r="A42" s="9" t="str">
        <f aca="false">IF($B42="","",$B42&amp;"|"&amp;$C42)</f>
        <v/>
      </c>
      <c r="B42" s="8"/>
      <c r="C42" s="7"/>
      <c r="D42" s="8"/>
      <c r="E42" s="7"/>
    </row>
    <row r="43" customFormat="false" ht="15" hidden="false" customHeight="false" outlineLevel="0" collapsed="false">
      <c r="A43" s="9" t="str">
        <f aca="false">IF($B43="","",$B43&amp;"|"&amp;$C43)</f>
        <v/>
      </c>
      <c r="B43" s="8"/>
      <c r="C43" s="7"/>
      <c r="D43" s="8"/>
      <c r="E43" s="7"/>
    </row>
    <row r="44" customFormat="false" ht="15" hidden="false" customHeight="false" outlineLevel="0" collapsed="false">
      <c r="A44" s="9" t="str">
        <f aca="false">IF($B44="","",$B44&amp;"|"&amp;$C44)</f>
        <v/>
      </c>
      <c r="B44" s="8"/>
      <c r="C44" s="7"/>
      <c r="D44" s="8"/>
      <c r="E44" s="7"/>
    </row>
    <row r="45" customFormat="false" ht="15" hidden="false" customHeight="false" outlineLevel="0" collapsed="false">
      <c r="A45" s="9" t="str">
        <f aca="false">IF($B45="","",$B45&amp;"|"&amp;$C45)</f>
        <v/>
      </c>
      <c r="B45" s="8"/>
      <c r="C45" s="7"/>
      <c r="D45" s="8"/>
      <c r="E45" s="7"/>
    </row>
    <row r="46" customFormat="false" ht="15" hidden="false" customHeight="false" outlineLevel="0" collapsed="false">
      <c r="A46" s="9" t="str">
        <f aca="false">IF($B46="","",$B46&amp;"|"&amp;$C46)</f>
        <v/>
      </c>
      <c r="B46" s="8"/>
      <c r="C46" s="7"/>
      <c r="D46" s="8"/>
      <c r="E46" s="7"/>
    </row>
    <row r="47" customFormat="false" ht="15" hidden="false" customHeight="false" outlineLevel="0" collapsed="false">
      <c r="A47" s="9" t="str">
        <f aca="false">IF($B47="","",$B47&amp;"|"&amp;$C47)</f>
        <v/>
      </c>
      <c r="B47" s="8"/>
      <c r="C47" s="7"/>
      <c r="D47" s="8"/>
      <c r="E47" s="7"/>
    </row>
    <row r="48" customFormat="false" ht="15" hidden="false" customHeight="false" outlineLevel="0" collapsed="false">
      <c r="A48" s="9" t="str">
        <f aca="false">IF($B48="","",$B48&amp;"|"&amp;$C48)</f>
        <v/>
      </c>
      <c r="B48" s="8"/>
      <c r="C48" s="7"/>
      <c r="D48" s="8"/>
      <c r="E48" s="7"/>
    </row>
    <row r="49" customFormat="false" ht="15" hidden="false" customHeight="false" outlineLevel="0" collapsed="false">
      <c r="A49" s="9" t="str">
        <f aca="false">IF($B49="","",$B49&amp;"|"&amp;$C49)</f>
        <v/>
      </c>
      <c r="B49" s="8"/>
      <c r="C49" s="7"/>
      <c r="D49" s="8"/>
      <c r="E49" s="7"/>
    </row>
    <row r="50" customFormat="false" ht="15" hidden="false" customHeight="false" outlineLevel="0" collapsed="false">
      <c r="A50" s="9" t="str">
        <f aca="false">IF($B50="","",$B50&amp;"|"&amp;$C50)</f>
        <v/>
      </c>
      <c r="B50" s="8"/>
      <c r="C50" s="7"/>
      <c r="D50" s="8"/>
      <c r="E50" s="7"/>
    </row>
    <row r="51" customFormat="false" ht="15" hidden="false" customHeight="false" outlineLevel="0" collapsed="false">
      <c r="A51" s="9" t="str">
        <f aca="false">IF($B51="","",$B51&amp;"|"&amp;$C51)</f>
        <v/>
      </c>
      <c r="B51" s="8"/>
      <c r="C51" s="7"/>
      <c r="D51" s="8"/>
      <c r="E51" s="7"/>
    </row>
    <row r="52" customFormat="false" ht="15" hidden="false" customHeight="false" outlineLevel="0" collapsed="false">
      <c r="A52" s="9" t="str">
        <f aca="false">IF($B52="","",$B52&amp;"|"&amp;$C52)</f>
        <v/>
      </c>
      <c r="B52" s="8"/>
      <c r="C52" s="7"/>
      <c r="D52" s="8"/>
      <c r="E52" s="7"/>
    </row>
    <row r="53" customFormat="false" ht="15" hidden="false" customHeight="false" outlineLevel="0" collapsed="false">
      <c r="A53" s="9" t="str">
        <f aca="false">IF($B53="","",$B53&amp;"|"&amp;$C53)</f>
        <v/>
      </c>
      <c r="B53" s="8"/>
      <c r="C53" s="7"/>
      <c r="D53" s="8"/>
      <c r="E53" s="7"/>
    </row>
    <row r="54" customFormat="false" ht="15" hidden="false" customHeight="false" outlineLevel="0" collapsed="false">
      <c r="A54" s="9" t="str">
        <f aca="false">IF($B54="","",$B54&amp;"|"&amp;$C54)</f>
        <v/>
      </c>
      <c r="B54" s="8"/>
      <c r="C54" s="7"/>
      <c r="D54" s="8"/>
      <c r="E54" s="7"/>
    </row>
    <row r="55" customFormat="false" ht="15" hidden="false" customHeight="false" outlineLevel="0" collapsed="false">
      <c r="A55" s="9" t="str">
        <f aca="false">IF($B55="","",$B55&amp;"|"&amp;$C55)</f>
        <v/>
      </c>
      <c r="B55" s="8"/>
      <c r="C55" s="7"/>
      <c r="D55" s="8"/>
      <c r="E55" s="7"/>
    </row>
    <row r="56" customFormat="false" ht="15" hidden="false" customHeight="false" outlineLevel="0" collapsed="false">
      <c r="A56" s="9" t="str">
        <f aca="false">IF($B56="","",$B56&amp;"|"&amp;$C56)</f>
        <v/>
      </c>
      <c r="B56" s="8"/>
      <c r="C56" s="7"/>
      <c r="D56" s="8"/>
      <c r="E56" s="7"/>
    </row>
    <row r="57" customFormat="false" ht="15" hidden="false" customHeight="false" outlineLevel="0" collapsed="false">
      <c r="A57" s="9" t="str">
        <f aca="false">IF($B57="","",$B57&amp;"|"&amp;$C57)</f>
        <v/>
      </c>
      <c r="B57" s="8"/>
      <c r="C57" s="7"/>
      <c r="D57" s="8"/>
      <c r="E57" s="7"/>
    </row>
    <row r="58" customFormat="false" ht="15" hidden="false" customHeight="false" outlineLevel="0" collapsed="false">
      <c r="A58" s="9" t="str">
        <f aca="false">IF($B58="","",$B58&amp;"|"&amp;$C58)</f>
        <v/>
      </c>
      <c r="B58" s="8"/>
      <c r="C58" s="7"/>
      <c r="D58" s="8"/>
      <c r="E58" s="7"/>
    </row>
    <row r="59" customFormat="false" ht="15" hidden="false" customHeight="false" outlineLevel="0" collapsed="false">
      <c r="A59" s="9" t="str">
        <f aca="false">IF($B59="","",$B59&amp;"|"&amp;$C59)</f>
        <v/>
      </c>
      <c r="B59" s="8"/>
      <c r="C59" s="7"/>
      <c r="D59" s="8"/>
      <c r="E59" s="7"/>
    </row>
    <row r="60" customFormat="false" ht="15" hidden="false" customHeight="false" outlineLevel="0" collapsed="false">
      <c r="A60" s="9" t="str">
        <f aca="false">IF($B60="","",$B60&amp;"|"&amp;$C60)</f>
        <v/>
      </c>
      <c r="B60" s="8"/>
      <c r="C60" s="7"/>
      <c r="D60" s="8"/>
      <c r="E60" s="7"/>
    </row>
    <row r="61" customFormat="false" ht="15" hidden="false" customHeight="false" outlineLevel="0" collapsed="false">
      <c r="A61" s="9" t="str">
        <f aca="false">IF($B61="","",$B61&amp;"|"&amp;$C61)</f>
        <v/>
      </c>
      <c r="B61" s="8"/>
      <c r="C61" s="7"/>
      <c r="D61" s="8"/>
      <c r="E61" s="7"/>
    </row>
    <row r="62" customFormat="false" ht="15" hidden="false" customHeight="false" outlineLevel="0" collapsed="false">
      <c r="A62" s="9" t="str">
        <f aca="false">IF($B62="","",$B62&amp;"|"&amp;$C62)</f>
        <v/>
      </c>
      <c r="B62" s="8"/>
      <c r="C62" s="7"/>
      <c r="D62" s="8"/>
      <c r="E62" s="7"/>
    </row>
    <row r="63" customFormat="false" ht="15" hidden="false" customHeight="false" outlineLevel="0" collapsed="false">
      <c r="A63" s="9" t="str">
        <f aca="false">IF($B63="","",$B63&amp;"|"&amp;$C63)</f>
        <v/>
      </c>
      <c r="B63" s="8"/>
      <c r="C63" s="7"/>
      <c r="D63" s="8"/>
      <c r="E63" s="7"/>
    </row>
    <row r="64" customFormat="false" ht="15" hidden="false" customHeight="false" outlineLevel="0" collapsed="false">
      <c r="A64" s="9" t="str">
        <f aca="false">IF($B64="","",$B64&amp;"|"&amp;$C64)</f>
        <v/>
      </c>
      <c r="B64" s="8"/>
      <c r="C64" s="7"/>
      <c r="D64" s="8"/>
      <c r="E64" s="7"/>
    </row>
    <row r="65" customFormat="false" ht="15" hidden="false" customHeight="false" outlineLevel="0" collapsed="false">
      <c r="A65" s="9" t="str">
        <f aca="false">IF($B65="","",$B65&amp;"|"&amp;$C65)</f>
        <v/>
      </c>
      <c r="B65" s="8"/>
      <c r="C65" s="7"/>
      <c r="D65" s="8"/>
      <c r="E65" s="7"/>
    </row>
    <row r="66" customFormat="false" ht="15" hidden="false" customHeight="false" outlineLevel="0" collapsed="false">
      <c r="A66" s="9" t="str">
        <f aca="false">IF($B66="","",$B66&amp;"|"&amp;$C66)</f>
        <v/>
      </c>
      <c r="B66" s="8"/>
      <c r="C66" s="7"/>
      <c r="D66" s="8"/>
      <c r="E66" s="7"/>
    </row>
    <row r="67" customFormat="false" ht="15" hidden="false" customHeight="false" outlineLevel="0" collapsed="false">
      <c r="A67" s="9" t="str">
        <f aca="false">IF($B67="","",$B67&amp;"|"&amp;$C67)</f>
        <v/>
      </c>
      <c r="B67" s="8"/>
      <c r="C67" s="7"/>
      <c r="D67" s="8"/>
      <c r="E67" s="7"/>
    </row>
    <row r="68" customFormat="false" ht="15" hidden="false" customHeight="false" outlineLevel="0" collapsed="false">
      <c r="A68" s="9" t="str">
        <f aca="false">IF($B68="","",$B68&amp;"|"&amp;$C68)</f>
        <v/>
      </c>
      <c r="B68" s="8"/>
      <c r="C68" s="7"/>
      <c r="D68" s="8"/>
      <c r="E68" s="7"/>
    </row>
    <row r="69" customFormat="false" ht="15" hidden="false" customHeight="false" outlineLevel="0" collapsed="false">
      <c r="A69" s="9" t="str">
        <f aca="false">IF($B69="","",$B69&amp;"|"&amp;$C69)</f>
        <v/>
      </c>
      <c r="B69" s="8"/>
      <c r="C69" s="7"/>
      <c r="D69" s="8"/>
      <c r="E69" s="7"/>
    </row>
    <row r="70" customFormat="false" ht="15" hidden="false" customHeight="false" outlineLevel="0" collapsed="false">
      <c r="A70" s="9" t="str">
        <f aca="false">IF($B70="","",$B70&amp;"|"&amp;$C70)</f>
        <v/>
      </c>
      <c r="B70" s="8"/>
      <c r="C70" s="7"/>
      <c r="D70" s="8"/>
      <c r="E70" s="7"/>
    </row>
    <row r="71" customFormat="false" ht="15" hidden="false" customHeight="false" outlineLevel="0" collapsed="false">
      <c r="A71" s="9" t="str">
        <f aca="false">IF($B71="","",$B71&amp;"|"&amp;$C71)</f>
        <v/>
      </c>
      <c r="B71" s="8"/>
      <c r="C71" s="7"/>
      <c r="D71" s="8"/>
      <c r="E71" s="7"/>
    </row>
    <row r="72" customFormat="false" ht="15" hidden="false" customHeight="false" outlineLevel="0" collapsed="false">
      <c r="A72" s="9" t="str">
        <f aca="false">IF($B72="","",$B72&amp;"|"&amp;$C72)</f>
        <v/>
      </c>
      <c r="B72" s="8"/>
      <c r="C72" s="7"/>
      <c r="D72" s="8"/>
      <c r="E72" s="7"/>
    </row>
    <row r="73" customFormat="false" ht="15" hidden="false" customHeight="false" outlineLevel="0" collapsed="false">
      <c r="A73" s="9" t="str">
        <f aca="false">IF($B73="","",$B73&amp;"|"&amp;$C73)</f>
        <v/>
      </c>
      <c r="B73" s="8"/>
      <c r="C73" s="7"/>
      <c r="D73" s="8"/>
      <c r="E73" s="7"/>
    </row>
    <row r="74" customFormat="false" ht="15" hidden="false" customHeight="false" outlineLevel="0" collapsed="false">
      <c r="A74" s="9" t="str">
        <f aca="false">IF($B74="","",$B74&amp;"|"&amp;$C74)</f>
        <v/>
      </c>
      <c r="B74" s="8"/>
      <c r="C74" s="7"/>
      <c r="D74" s="8"/>
      <c r="E74" s="7"/>
    </row>
    <row r="75" customFormat="false" ht="15" hidden="false" customHeight="false" outlineLevel="0" collapsed="false">
      <c r="A75" s="9" t="str">
        <f aca="false">IF($B75="","",$B75&amp;"|"&amp;$C75)</f>
        <v/>
      </c>
      <c r="B75" s="8"/>
      <c r="C75" s="7"/>
      <c r="D75" s="8"/>
      <c r="E75" s="7"/>
    </row>
    <row r="76" customFormat="false" ht="15" hidden="false" customHeight="false" outlineLevel="0" collapsed="false">
      <c r="A76" s="9" t="str">
        <f aca="false">IF($B76="","",$B76&amp;"|"&amp;$C76)</f>
        <v/>
      </c>
      <c r="B76" s="8"/>
      <c r="C76" s="7"/>
      <c r="D76" s="8"/>
      <c r="E76" s="7"/>
    </row>
    <row r="77" customFormat="false" ht="15" hidden="false" customHeight="false" outlineLevel="0" collapsed="false">
      <c r="A77" s="9" t="str">
        <f aca="false">IF($B77="","",$B77&amp;"|"&amp;$C77)</f>
        <v/>
      </c>
      <c r="B77" s="8"/>
      <c r="C77" s="7"/>
      <c r="D77" s="8"/>
      <c r="E77" s="7"/>
    </row>
    <row r="78" customFormat="false" ht="15" hidden="false" customHeight="false" outlineLevel="0" collapsed="false">
      <c r="A78" s="9" t="str">
        <f aca="false">IF($B78="","",$B78&amp;"|"&amp;$C78)</f>
        <v/>
      </c>
      <c r="B78" s="8"/>
      <c r="C78" s="7"/>
      <c r="D78" s="8"/>
      <c r="E78" s="7"/>
    </row>
    <row r="79" customFormat="false" ht="15" hidden="false" customHeight="false" outlineLevel="0" collapsed="false">
      <c r="A79" s="9" t="str">
        <f aca="false">IF($B79="","",$B79&amp;"|"&amp;$C79)</f>
        <v/>
      </c>
      <c r="B79" s="8"/>
      <c r="C79" s="7"/>
      <c r="D79" s="8"/>
      <c r="E79" s="7"/>
    </row>
    <row r="80" customFormat="false" ht="15" hidden="false" customHeight="false" outlineLevel="0" collapsed="false">
      <c r="A80" s="9" t="str">
        <f aca="false">IF($B80="","",$B80&amp;"|"&amp;$C80)</f>
        <v/>
      </c>
      <c r="B80" s="8"/>
      <c r="C80" s="7"/>
      <c r="D80" s="8"/>
      <c r="E80" s="7"/>
    </row>
    <row r="81" customFormat="false" ht="15" hidden="false" customHeight="false" outlineLevel="0" collapsed="false">
      <c r="A81" s="9" t="str">
        <f aca="false">IF($B81="","",$B81&amp;"|"&amp;$C81)</f>
        <v/>
      </c>
      <c r="B81" s="8"/>
      <c r="C81" s="7"/>
      <c r="D81" s="8"/>
      <c r="E81" s="7"/>
    </row>
    <row r="82" customFormat="false" ht="15" hidden="false" customHeight="false" outlineLevel="0" collapsed="false">
      <c r="A82" s="9" t="str">
        <f aca="false">IF($B82="","",$B82&amp;"|"&amp;$C82)</f>
        <v/>
      </c>
      <c r="B82" s="8"/>
      <c r="C82" s="7"/>
      <c r="D82" s="8"/>
      <c r="E82" s="7"/>
    </row>
    <row r="83" customFormat="false" ht="15" hidden="false" customHeight="false" outlineLevel="0" collapsed="false">
      <c r="A83" s="9" t="str">
        <f aca="false">IF($B83="","",$B83&amp;"|"&amp;$C83)</f>
        <v/>
      </c>
      <c r="B83" s="8"/>
      <c r="C83" s="7"/>
      <c r="D83" s="8"/>
      <c r="E83" s="7"/>
    </row>
    <row r="84" customFormat="false" ht="15" hidden="false" customHeight="false" outlineLevel="0" collapsed="false">
      <c r="A84" s="9" t="str">
        <f aca="false">IF($B84="","",$B84&amp;"|"&amp;$C84)</f>
        <v/>
      </c>
      <c r="B84" s="8"/>
      <c r="C84" s="7"/>
      <c r="D84" s="8"/>
      <c r="E84" s="7"/>
    </row>
    <row r="85" customFormat="false" ht="15" hidden="false" customHeight="false" outlineLevel="0" collapsed="false">
      <c r="A85" s="9" t="str">
        <f aca="false">IF($B85="","",$B85&amp;"|"&amp;$C85)</f>
        <v/>
      </c>
      <c r="B85" s="8"/>
      <c r="C85" s="7"/>
      <c r="D85" s="8"/>
      <c r="E85" s="7"/>
    </row>
    <row r="86" customFormat="false" ht="15" hidden="false" customHeight="false" outlineLevel="0" collapsed="false">
      <c r="A86" s="9" t="str">
        <f aca="false">IF($B86="","",$B86&amp;"|"&amp;$C86)</f>
        <v/>
      </c>
      <c r="B86" s="8"/>
      <c r="C86" s="7"/>
      <c r="D86" s="8"/>
      <c r="E86" s="7"/>
    </row>
    <row r="87" customFormat="false" ht="15" hidden="false" customHeight="false" outlineLevel="0" collapsed="false">
      <c r="A87" s="9" t="str">
        <f aca="false">IF($B87="","",$B87&amp;"|"&amp;$C87)</f>
        <v/>
      </c>
      <c r="B87" s="8"/>
      <c r="C87" s="7"/>
      <c r="D87" s="8"/>
      <c r="E87" s="7"/>
    </row>
    <row r="88" customFormat="false" ht="15" hidden="false" customHeight="false" outlineLevel="0" collapsed="false">
      <c r="A88" s="9" t="str">
        <f aca="false">IF($B88="","",$B88&amp;"|"&amp;$C88)</f>
        <v/>
      </c>
      <c r="B88" s="8"/>
      <c r="C88" s="7"/>
      <c r="D88" s="8"/>
      <c r="E88" s="7"/>
    </row>
    <row r="89" customFormat="false" ht="15" hidden="false" customHeight="false" outlineLevel="0" collapsed="false">
      <c r="A89" s="9" t="str">
        <f aca="false">IF($B89="","",$B89&amp;"|"&amp;$C89)</f>
        <v/>
      </c>
      <c r="B89" s="8"/>
      <c r="C89" s="7"/>
      <c r="D89" s="8"/>
      <c r="E89" s="7"/>
    </row>
    <row r="90" customFormat="false" ht="15" hidden="false" customHeight="false" outlineLevel="0" collapsed="false">
      <c r="A90" s="9" t="str">
        <f aca="false">IF($B90="","",$B90&amp;"|"&amp;$C90)</f>
        <v/>
      </c>
      <c r="B90" s="8"/>
      <c r="C90" s="7"/>
      <c r="D90" s="8"/>
      <c r="E90" s="7"/>
    </row>
    <row r="91" customFormat="false" ht="15" hidden="false" customHeight="false" outlineLevel="0" collapsed="false">
      <c r="A91" s="9" t="str">
        <f aca="false">IF($B91="","",$B91&amp;"|"&amp;$C91)</f>
        <v/>
      </c>
      <c r="B91" s="8"/>
      <c r="C91" s="7"/>
      <c r="D91" s="8"/>
      <c r="E91" s="7"/>
    </row>
    <row r="92" customFormat="false" ht="15" hidden="false" customHeight="false" outlineLevel="0" collapsed="false">
      <c r="A92" s="9" t="str">
        <f aca="false">IF($B92="","",$B92&amp;"|"&amp;$C92)</f>
        <v/>
      </c>
      <c r="B92" s="8"/>
      <c r="C92" s="7"/>
      <c r="D92" s="8"/>
      <c r="E92" s="7"/>
    </row>
    <row r="93" customFormat="false" ht="15" hidden="false" customHeight="false" outlineLevel="0" collapsed="false">
      <c r="A93" s="9" t="str">
        <f aca="false">IF($B93="","",$B93&amp;"|"&amp;$C93)</f>
        <v/>
      </c>
      <c r="B93" s="8"/>
      <c r="C93" s="7"/>
      <c r="D93" s="8"/>
      <c r="E93" s="7"/>
    </row>
    <row r="94" customFormat="false" ht="15" hidden="false" customHeight="false" outlineLevel="0" collapsed="false">
      <c r="A94" s="9" t="str">
        <f aca="false">IF($B94="","",$B94&amp;"|"&amp;$C94)</f>
        <v/>
      </c>
      <c r="B94" s="8"/>
      <c r="C94" s="7"/>
      <c r="D94" s="8"/>
      <c r="E94" s="7"/>
    </row>
    <row r="95" customFormat="false" ht="15" hidden="false" customHeight="false" outlineLevel="0" collapsed="false">
      <c r="A95" s="9" t="str">
        <f aca="false">IF($B95="","",$B95&amp;"|"&amp;$C95)</f>
        <v/>
      </c>
      <c r="B95" s="8"/>
      <c r="C95" s="7"/>
      <c r="D95" s="8"/>
      <c r="E95" s="7"/>
    </row>
    <row r="96" customFormat="false" ht="15" hidden="false" customHeight="false" outlineLevel="0" collapsed="false">
      <c r="A96" s="9" t="str">
        <f aca="false">IF($B96="","",$B96&amp;"|"&amp;$C96)</f>
        <v/>
      </c>
      <c r="B96" s="8"/>
      <c r="C96" s="7"/>
      <c r="D96" s="8"/>
      <c r="E96" s="7"/>
    </row>
    <row r="97" customFormat="false" ht="15" hidden="false" customHeight="false" outlineLevel="0" collapsed="false">
      <c r="A97" s="9" t="str">
        <f aca="false">IF($B97="","",$B97&amp;"|"&amp;$C97)</f>
        <v/>
      </c>
      <c r="B97" s="8"/>
      <c r="C97" s="7"/>
      <c r="D97" s="8"/>
      <c r="E97" s="7"/>
    </row>
    <row r="98" customFormat="false" ht="15" hidden="false" customHeight="false" outlineLevel="0" collapsed="false">
      <c r="A98" s="9" t="str">
        <f aca="false">IF($B98="","",$B98&amp;"|"&amp;$C98)</f>
        <v/>
      </c>
      <c r="B98" s="8"/>
      <c r="C98" s="7"/>
      <c r="D98" s="8"/>
      <c r="E98" s="7"/>
    </row>
    <row r="99" customFormat="false" ht="15" hidden="false" customHeight="false" outlineLevel="0" collapsed="false">
      <c r="A99" s="9" t="str">
        <f aca="false">IF($B99="","",$B99&amp;"|"&amp;$C99)</f>
        <v/>
      </c>
      <c r="B99" s="8"/>
      <c r="C99" s="7"/>
      <c r="D99" s="8"/>
      <c r="E99" s="7"/>
    </row>
    <row r="100" customFormat="false" ht="15" hidden="false" customHeight="false" outlineLevel="0" collapsed="false">
      <c r="A100" s="9" t="str">
        <f aca="false">IF($B100="","",$B100&amp;"|"&amp;$C100)</f>
        <v/>
      </c>
      <c r="B100" s="8"/>
      <c r="C100" s="7"/>
      <c r="D100" s="8"/>
      <c r="E100" s="7"/>
    </row>
    <row r="101" customFormat="false" ht="15" hidden="false" customHeight="false" outlineLevel="0" collapsed="false">
      <c r="A101" s="9" t="str">
        <f aca="false">IF($B101="","",$B101&amp;"|"&amp;$C101)</f>
        <v/>
      </c>
      <c r="B101" s="8"/>
      <c r="C101" s="7"/>
      <c r="D101" s="8"/>
      <c r="E101" s="7"/>
    </row>
    <row r="102" customFormat="false" ht="15" hidden="false" customHeight="false" outlineLevel="0" collapsed="false">
      <c r="A102" s="9" t="str">
        <f aca="false">IF($B102="","",$B102&amp;"|"&amp;$C102)</f>
        <v/>
      </c>
      <c r="B102" s="8"/>
      <c r="C102" s="7"/>
      <c r="D102" s="8"/>
      <c r="E102" s="7"/>
    </row>
    <row r="103" customFormat="false" ht="15" hidden="false" customHeight="false" outlineLevel="0" collapsed="false">
      <c r="A103" s="9" t="str">
        <f aca="false">IF($B103="","",$B103&amp;"|"&amp;$C103)</f>
        <v/>
      </c>
      <c r="B103" s="8"/>
      <c r="C103" s="7"/>
      <c r="D103" s="8"/>
      <c r="E103" s="7"/>
    </row>
    <row r="104" customFormat="false" ht="15" hidden="false" customHeight="false" outlineLevel="0" collapsed="false">
      <c r="A104" s="9" t="str">
        <f aca="false">IF($B104="","",$B104&amp;"|"&amp;$C104)</f>
        <v/>
      </c>
      <c r="B104" s="8"/>
      <c r="C104" s="7"/>
      <c r="D104" s="8"/>
      <c r="E104" s="7"/>
    </row>
    <row r="105" customFormat="false" ht="15" hidden="false" customHeight="false" outlineLevel="0" collapsed="false">
      <c r="A105" s="9" t="str">
        <f aca="false">IF($B105="","",$B105&amp;"|"&amp;$C105)</f>
        <v/>
      </c>
      <c r="B105" s="8"/>
      <c r="C105" s="7"/>
      <c r="D105" s="8"/>
      <c r="E105" s="7"/>
    </row>
    <row r="106" customFormat="false" ht="15" hidden="false" customHeight="false" outlineLevel="0" collapsed="false">
      <c r="A106" s="9" t="str">
        <f aca="false">IF($B106="","",$B106&amp;"|"&amp;$C106)</f>
        <v/>
      </c>
      <c r="B106" s="8"/>
      <c r="C106" s="7"/>
      <c r="D106" s="8"/>
      <c r="E106" s="7"/>
    </row>
    <row r="107" customFormat="false" ht="15" hidden="false" customHeight="false" outlineLevel="0" collapsed="false">
      <c r="A107" s="9" t="str">
        <f aca="false">IF($B107="","",$B107&amp;"|"&amp;$C107)</f>
        <v/>
      </c>
      <c r="B107" s="8"/>
      <c r="C107" s="7"/>
      <c r="D107" s="8"/>
      <c r="E107" s="7"/>
    </row>
    <row r="108" customFormat="false" ht="15" hidden="false" customHeight="false" outlineLevel="0" collapsed="false">
      <c r="A108" s="9" t="str">
        <f aca="false">IF($B108="","",$B108&amp;"|"&amp;$C108)</f>
        <v/>
      </c>
      <c r="B108" s="8"/>
      <c r="C108" s="7"/>
      <c r="D108" s="8"/>
      <c r="E108" s="7"/>
    </row>
    <row r="109" customFormat="false" ht="15" hidden="false" customHeight="false" outlineLevel="0" collapsed="false">
      <c r="A109" s="9" t="str">
        <f aca="false">IF($B109="","",$B109&amp;"|"&amp;$C109)</f>
        <v/>
      </c>
      <c r="B109" s="8"/>
      <c r="C109" s="7"/>
      <c r="D109" s="8"/>
      <c r="E109" s="7"/>
    </row>
    <row r="110" customFormat="false" ht="15" hidden="false" customHeight="false" outlineLevel="0" collapsed="false">
      <c r="A110" s="9" t="str">
        <f aca="false">IF($B110="","",$B110&amp;"|"&amp;$C110)</f>
        <v/>
      </c>
      <c r="B110" s="8"/>
      <c r="C110" s="7"/>
      <c r="D110" s="8"/>
      <c r="E110" s="7"/>
    </row>
    <row r="111" customFormat="false" ht="15" hidden="false" customHeight="false" outlineLevel="0" collapsed="false">
      <c r="A111" s="9" t="str">
        <f aca="false">IF($B111="","",$B111&amp;"|"&amp;$C111)</f>
        <v/>
      </c>
      <c r="B111" s="8"/>
      <c r="C111" s="7"/>
      <c r="D111" s="8"/>
      <c r="E111" s="7"/>
    </row>
    <row r="112" customFormat="false" ht="15" hidden="false" customHeight="false" outlineLevel="0" collapsed="false">
      <c r="A112" s="9" t="str">
        <f aca="false">IF($B112="","",$B112&amp;"|"&amp;$C112)</f>
        <v/>
      </c>
      <c r="B112" s="8"/>
      <c r="C112" s="7"/>
      <c r="D112" s="8"/>
      <c r="E112" s="7"/>
    </row>
    <row r="113" customFormat="false" ht="15" hidden="false" customHeight="false" outlineLevel="0" collapsed="false">
      <c r="A113" s="9" t="str">
        <f aca="false">IF($B113="","",$B113&amp;"|"&amp;$C113)</f>
        <v/>
      </c>
      <c r="B113" s="8"/>
      <c r="C113" s="7"/>
      <c r="D113" s="8"/>
      <c r="E113" s="7"/>
    </row>
    <row r="114" customFormat="false" ht="15" hidden="false" customHeight="false" outlineLevel="0" collapsed="false">
      <c r="A114" s="9" t="str">
        <f aca="false">IF($B114="","",$B114&amp;"|"&amp;$C114)</f>
        <v/>
      </c>
      <c r="B114" s="8"/>
      <c r="C114" s="7"/>
      <c r="D114" s="8"/>
      <c r="E114" s="7"/>
    </row>
    <row r="115" customFormat="false" ht="15" hidden="false" customHeight="false" outlineLevel="0" collapsed="false">
      <c r="A115" s="9" t="str">
        <f aca="false">IF($B115="","",$B115&amp;"|"&amp;$C115)</f>
        <v/>
      </c>
      <c r="B115" s="8"/>
      <c r="C115" s="7"/>
      <c r="D115" s="8"/>
      <c r="E115" s="7"/>
    </row>
    <row r="116" customFormat="false" ht="15" hidden="false" customHeight="false" outlineLevel="0" collapsed="false">
      <c r="A116" s="9" t="str">
        <f aca="false">IF($B116="","",$B116&amp;"|"&amp;$C116)</f>
        <v/>
      </c>
      <c r="B116" s="8"/>
      <c r="C116" s="7"/>
      <c r="D116" s="8"/>
      <c r="E116" s="7"/>
    </row>
    <row r="117" customFormat="false" ht="15" hidden="false" customHeight="false" outlineLevel="0" collapsed="false">
      <c r="A117" s="9" t="str">
        <f aca="false">IF($B117="","",$B117&amp;"|"&amp;$C117)</f>
        <v/>
      </c>
      <c r="B117" s="8"/>
      <c r="C117" s="7"/>
      <c r="D117" s="8"/>
      <c r="E117" s="7"/>
    </row>
    <row r="118" customFormat="false" ht="15" hidden="false" customHeight="false" outlineLevel="0" collapsed="false">
      <c r="A118" s="9" t="str">
        <f aca="false">IF($B118="","",$B118&amp;"|"&amp;$C118)</f>
        <v/>
      </c>
      <c r="B118" s="8"/>
      <c r="C118" s="7"/>
      <c r="D118" s="8"/>
      <c r="E118" s="7"/>
    </row>
    <row r="119" customFormat="false" ht="15" hidden="false" customHeight="false" outlineLevel="0" collapsed="false">
      <c r="A119" s="9" t="str">
        <f aca="false">IF($B119="","",$B119&amp;"|"&amp;$C119)</f>
        <v/>
      </c>
      <c r="B119" s="8"/>
      <c r="C119" s="7"/>
      <c r="D119" s="8"/>
      <c r="E119" s="7"/>
    </row>
    <row r="120" customFormat="false" ht="15" hidden="false" customHeight="false" outlineLevel="0" collapsed="false">
      <c r="A120" s="9" t="str">
        <f aca="false">IF($B120="","",$B120&amp;"|"&amp;$C120)</f>
        <v/>
      </c>
      <c r="B120" s="8"/>
      <c r="C120" s="7"/>
      <c r="D120" s="8"/>
      <c r="E120" s="7"/>
    </row>
    <row r="121" customFormat="false" ht="15" hidden="false" customHeight="false" outlineLevel="0" collapsed="false">
      <c r="A121" s="9" t="str">
        <f aca="false">IF($B121="","",$B121&amp;"|"&amp;$C121)</f>
        <v/>
      </c>
      <c r="B121" s="8"/>
      <c r="C121" s="7"/>
      <c r="D121" s="8"/>
      <c r="E121" s="7"/>
    </row>
    <row r="122" customFormat="false" ht="15" hidden="false" customHeight="false" outlineLevel="0" collapsed="false">
      <c r="A122" s="9" t="str">
        <f aca="false">IF($B122="","",$B122&amp;"|"&amp;$C122)</f>
        <v/>
      </c>
      <c r="B122" s="8"/>
      <c r="C122" s="7"/>
      <c r="D122" s="8"/>
      <c r="E122" s="7"/>
    </row>
    <row r="123" customFormat="false" ht="15" hidden="false" customHeight="false" outlineLevel="0" collapsed="false">
      <c r="A123" s="9" t="str">
        <f aca="false">IF($B123="","",$B123&amp;"|"&amp;$C123)</f>
        <v/>
      </c>
      <c r="B123" s="8"/>
      <c r="C123" s="7"/>
      <c r="D123" s="8"/>
      <c r="E123" s="7"/>
    </row>
    <row r="124" customFormat="false" ht="15" hidden="false" customHeight="false" outlineLevel="0" collapsed="false">
      <c r="A124" s="9" t="str">
        <f aca="false">IF($B124="","",$B124&amp;"|"&amp;$C124)</f>
        <v/>
      </c>
      <c r="B124" s="8"/>
      <c r="C124" s="7"/>
      <c r="D124" s="8"/>
      <c r="E124" s="7"/>
    </row>
    <row r="125" customFormat="false" ht="15" hidden="false" customHeight="false" outlineLevel="0" collapsed="false">
      <c r="A125" s="9" t="str">
        <f aca="false">IF($B125="","",$B125&amp;"|"&amp;$C125)</f>
        <v/>
      </c>
      <c r="B125" s="8"/>
      <c r="C125" s="7"/>
      <c r="D125" s="8"/>
      <c r="E125" s="7"/>
    </row>
    <row r="126" customFormat="false" ht="15" hidden="false" customHeight="false" outlineLevel="0" collapsed="false">
      <c r="A126" s="9" t="str">
        <f aca="false">IF($B126="","",$B126&amp;"|"&amp;$C126)</f>
        <v/>
      </c>
      <c r="B126" s="8"/>
      <c r="C126" s="7"/>
      <c r="D126" s="8"/>
      <c r="E126" s="7"/>
    </row>
    <row r="127" customFormat="false" ht="15" hidden="false" customHeight="false" outlineLevel="0" collapsed="false">
      <c r="A127" s="9" t="str">
        <f aca="false">IF($B127="","",$B127&amp;"|"&amp;$C127)</f>
        <v/>
      </c>
      <c r="B127" s="8"/>
      <c r="C127" s="7"/>
      <c r="D127" s="8"/>
      <c r="E127" s="7"/>
    </row>
    <row r="128" customFormat="false" ht="15" hidden="false" customHeight="false" outlineLevel="0" collapsed="false">
      <c r="A128" s="9" t="str">
        <f aca="false">IF($B128="","",$B128&amp;"|"&amp;$C128)</f>
        <v/>
      </c>
      <c r="B128" s="8"/>
      <c r="C128" s="7"/>
      <c r="D128" s="8"/>
      <c r="E128" s="7"/>
    </row>
    <row r="129" customFormat="false" ht="15" hidden="false" customHeight="false" outlineLevel="0" collapsed="false">
      <c r="A129" s="9" t="str">
        <f aca="false">IF($B129="","",$B129&amp;"|"&amp;$C129)</f>
        <v/>
      </c>
      <c r="B129" s="8"/>
      <c r="C129" s="7"/>
      <c r="D129" s="8"/>
      <c r="E129" s="7"/>
    </row>
    <row r="130" customFormat="false" ht="15" hidden="false" customHeight="false" outlineLevel="0" collapsed="false">
      <c r="A130" s="9" t="str">
        <f aca="false">IF($B130="","",$B130&amp;"|"&amp;$C130)</f>
        <v/>
      </c>
      <c r="B130" s="8"/>
      <c r="C130" s="7"/>
      <c r="D130" s="8"/>
      <c r="E130" s="7"/>
    </row>
    <row r="131" customFormat="false" ht="15" hidden="false" customHeight="false" outlineLevel="0" collapsed="false">
      <c r="A131" s="9" t="str">
        <f aca="false">IF($B131="","",$B131&amp;"|"&amp;$C131)</f>
        <v/>
      </c>
      <c r="B131" s="8"/>
      <c r="C131" s="7"/>
      <c r="D131" s="8"/>
      <c r="E131" s="7"/>
    </row>
    <row r="132" customFormat="false" ht="15" hidden="false" customHeight="false" outlineLevel="0" collapsed="false">
      <c r="A132" s="9" t="str">
        <f aca="false">IF($B132="","",$B132&amp;"|"&amp;$C132)</f>
        <v/>
      </c>
      <c r="B132" s="8"/>
      <c r="C132" s="7"/>
      <c r="D132" s="8"/>
      <c r="E132" s="7"/>
    </row>
    <row r="133" customFormat="false" ht="15" hidden="false" customHeight="false" outlineLevel="0" collapsed="false">
      <c r="A133" s="9" t="str">
        <f aca="false">IF($B133="","",$B133&amp;"|"&amp;$C133)</f>
        <v/>
      </c>
      <c r="B133" s="8"/>
      <c r="C133" s="7"/>
      <c r="D133" s="8"/>
      <c r="E133" s="7"/>
    </row>
    <row r="134" customFormat="false" ht="15" hidden="false" customHeight="false" outlineLevel="0" collapsed="false">
      <c r="A134" s="9" t="str">
        <f aca="false">IF($B134="","",$B134&amp;"|"&amp;$C134)</f>
        <v/>
      </c>
      <c r="B134" s="8"/>
      <c r="C134" s="7"/>
      <c r="D134" s="8"/>
      <c r="E134" s="7"/>
    </row>
    <row r="135" customFormat="false" ht="15" hidden="false" customHeight="false" outlineLevel="0" collapsed="false">
      <c r="A135" s="9" t="str">
        <f aca="false">IF($B135="","",$B135&amp;"|"&amp;$C135)</f>
        <v/>
      </c>
      <c r="B135" s="8"/>
      <c r="C135" s="7"/>
      <c r="D135" s="8"/>
      <c r="E135" s="7"/>
    </row>
    <row r="136" customFormat="false" ht="15" hidden="false" customHeight="false" outlineLevel="0" collapsed="false">
      <c r="A136" s="9" t="str">
        <f aca="false">IF($B136="","",$B136&amp;"|"&amp;$C136)</f>
        <v/>
      </c>
      <c r="B136" s="8"/>
      <c r="C136" s="7"/>
      <c r="D136" s="8"/>
      <c r="E136" s="7"/>
    </row>
    <row r="137" customFormat="false" ht="15" hidden="false" customHeight="false" outlineLevel="0" collapsed="false">
      <c r="A137" s="9" t="str">
        <f aca="false">IF($B137="","",$B137&amp;"|"&amp;$C137)</f>
        <v/>
      </c>
      <c r="B137" s="8"/>
      <c r="C137" s="7"/>
      <c r="D137" s="8"/>
      <c r="E137" s="7"/>
    </row>
    <row r="138" customFormat="false" ht="15" hidden="false" customHeight="false" outlineLevel="0" collapsed="false">
      <c r="A138" s="9" t="str">
        <f aca="false">IF($B138="","",$B138&amp;"|"&amp;$C138)</f>
        <v/>
      </c>
      <c r="B138" s="8"/>
      <c r="C138" s="7"/>
      <c r="D138" s="8"/>
      <c r="E138" s="7"/>
    </row>
    <row r="139" customFormat="false" ht="15" hidden="false" customHeight="false" outlineLevel="0" collapsed="false">
      <c r="A139" s="9" t="str">
        <f aca="false">IF($B139="","",$B139&amp;"|"&amp;$C139)</f>
        <v/>
      </c>
      <c r="B139" s="8"/>
      <c r="C139" s="7"/>
      <c r="D139" s="8"/>
      <c r="E139" s="7"/>
    </row>
    <row r="140" customFormat="false" ht="15" hidden="false" customHeight="false" outlineLevel="0" collapsed="false">
      <c r="A140" s="9" t="str">
        <f aca="false">IF($B140="","",$B140&amp;"|"&amp;$C140)</f>
        <v/>
      </c>
      <c r="B140" s="8"/>
      <c r="C140" s="7"/>
      <c r="D140" s="8"/>
      <c r="E140" s="7"/>
    </row>
    <row r="141" customFormat="false" ht="15" hidden="false" customHeight="false" outlineLevel="0" collapsed="false">
      <c r="A141" s="9" t="str">
        <f aca="false">IF($B141="","",$B141&amp;"|"&amp;$C141)</f>
        <v/>
      </c>
      <c r="B141" s="8"/>
      <c r="C141" s="7"/>
      <c r="D141" s="8"/>
      <c r="E141" s="7"/>
    </row>
    <row r="142" customFormat="false" ht="15" hidden="false" customHeight="false" outlineLevel="0" collapsed="false">
      <c r="A142" s="9" t="str">
        <f aca="false">IF($B142="","",$B142&amp;"|"&amp;$C142)</f>
        <v/>
      </c>
      <c r="B142" s="8"/>
      <c r="C142" s="7"/>
      <c r="D142" s="8"/>
      <c r="E142" s="7"/>
    </row>
    <row r="143" customFormat="false" ht="15" hidden="false" customHeight="false" outlineLevel="0" collapsed="false">
      <c r="A143" s="9" t="str">
        <f aca="false">IF($B143="","",$B143&amp;"|"&amp;$C143)</f>
        <v/>
      </c>
      <c r="B143" s="8"/>
      <c r="C143" s="7"/>
      <c r="D143" s="8"/>
      <c r="E143" s="7"/>
    </row>
    <row r="144" customFormat="false" ht="15" hidden="false" customHeight="false" outlineLevel="0" collapsed="false">
      <c r="A144" s="9" t="str">
        <f aca="false">IF($B144="","",$B144&amp;"|"&amp;$C144)</f>
        <v/>
      </c>
      <c r="B144" s="8"/>
      <c r="C144" s="7"/>
      <c r="D144" s="8"/>
      <c r="E144" s="7"/>
    </row>
    <row r="145" customFormat="false" ht="15" hidden="false" customHeight="false" outlineLevel="0" collapsed="false">
      <c r="A145" s="9" t="str">
        <f aca="false">IF($B145="","",$B145&amp;"|"&amp;$C145)</f>
        <v/>
      </c>
      <c r="B145" s="8"/>
      <c r="C145" s="7"/>
      <c r="D145" s="8"/>
      <c r="E145" s="7"/>
    </row>
    <row r="146" customFormat="false" ht="15" hidden="false" customHeight="false" outlineLevel="0" collapsed="false">
      <c r="A146" s="9" t="str">
        <f aca="false">IF($B146="","",$B146&amp;"|"&amp;$C146)</f>
        <v/>
      </c>
      <c r="B146" s="8"/>
      <c r="C146" s="7"/>
      <c r="D146" s="8"/>
      <c r="E146" s="7"/>
    </row>
    <row r="147" customFormat="false" ht="15" hidden="false" customHeight="false" outlineLevel="0" collapsed="false">
      <c r="A147" s="9" t="str">
        <f aca="false">IF($B147="","",$B147&amp;"|"&amp;$C147)</f>
        <v/>
      </c>
      <c r="B147" s="8"/>
      <c r="C147" s="7"/>
      <c r="D147" s="8"/>
      <c r="E147" s="7"/>
    </row>
    <row r="148" customFormat="false" ht="15" hidden="false" customHeight="false" outlineLevel="0" collapsed="false">
      <c r="A148" s="9" t="str">
        <f aca="false">IF($B148="","",$B148&amp;"|"&amp;$C148)</f>
        <v/>
      </c>
      <c r="B148" s="8"/>
      <c r="C148" s="7"/>
      <c r="D148" s="8"/>
      <c r="E148" s="7"/>
    </row>
    <row r="149" customFormat="false" ht="15" hidden="false" customHeight="false" outlineLevel="0" collapsed="false">
      <c r="A149" s="9" t="str">
        <f aca="false">IF($B149="","",$B149&amp;"|"&amp;$C149)</f>
        <v/>
      </c>
      <c r="B149" s="8"/>
      <c r="C149" s="7"/>
      <c r="D149" s="8"/>
      <c r="E149" s="7"/>
    </row>
    <row r="150" customFormat="false" ht="15" hidden="false" customHeight="false" outlineLevel="0" collapsed="false">
      <c r="A150" s="9" t="str">
        <f aca="false">IF($B150="","",$B150&amp;"|"&amp;$C150)</f>
        <v/>
      </c>
      <c r="B150" s="8"/>
      <c r="C150" s="7"/>
      <c r="D150" s="8"/>
      <c r="E150" s="7"/>
    </row>
    <row r="151" customFormat="false" ht="15" hidden="false" customHeight="false" outlineLevel="0" collapsed="false">
      <c r="A151" s="9" t="str">
        <f aca="false">IF($B151="","",$B151&amp;"|"&amp;$C151)</f>
        <v/>
      </c>
      <c r="B151" s="8"/>
      <c r="C151" s="7"/>
      <c r="D151" s="8"/>
      <c r="E151" s="7"/>
    </row>
    <row r="152" customFormat="false" ht="15" hidden="false" customHeight="false" outlineLevel="0" collapsed="false">
      <c r="A152" s="9" t="str">
        <f aca="false">IF($B152="","",$B152&amp;"|"&amp;$C152)</f>
        <v/>
      </c>
      <c r="B152" s="8"/>
      <c r="C152" s="7"/>
      <c r="D152" s="8"/>
      <c r="E152" s="7"/>
    </row>
    <row r="153" customFormat="false" ht="15" hidden="false" customHeight="false" outlineLevel="0" collapsed="false">
      <c r="A153" s="9" t="str">
        <f aca="false">IF($B153="","",$B153&amp;"|"&amp;$C153)</f>
        <v/>
      </c>
      <c r="B153" s="8"/>
      <c r="C153" s="7"/>
      <c r="D153" s="8"/>
      <c r="E153" s="7"/>
    </row>
    <row r="154" customFormat="false" ht="15" hidden="false" customHeight="false" outlineLevel="0" collapsed="false">
      <c r="A154" s="9" t="str">
        <f aca="false">IF($B154="","",$B154&amp;"|"&amp;$C154)</f>
        <v/>
      </c>
      <c r="B154" s="8"/>
      <c r="C154" s="7"/>
      <c r="D154" s="8"/>
      <c r="E154" s="7"/>
    </row>
    <row r="155" customFormat="false" ht="15" hidden="false" customHeight="false" outlineLevel="0" collapsed="false">
      <c r="A155" s="9" t="str">
        <f aca="false">IF($B155="","",$B155&amp;"|"&amp;$C155)</f>
        <v/>
      </c>
      <c r="B155" s="8"/>
      <c r="C155" s="7"/>
      <c r="D155" s="8"/>
      <c r="E155" s="7"/>
    </row>
    <row r="156" customFormat="false" ht="15" hidden="false" customHeight="false" outlineLevel="0" collapsed="false">
      <c r="A156" s="9" t="str">
        <f aca="false">IF($B156="","",$B156&amp;"|"&amp;$C156)</f>
        <v/>
      </c>
      <c r="B156" s="8"/>
      <c r="C156" s="7"/>
      <c r="D156" s="8"/>
      <c r="E156" s="7"/>
    </row>
    <row r="157" customFormat="false" ht="15" hidden="false" customHeight="false" outlineLevel="0" collapsed="false">
      <c r="A157" s="9" t="str">
        <f aca="false">IF($B157="","",$B157&amp;"|"&amp;$C157)</f>
        <v/>
      </c>
      <c r="B157" s="8"/>
      <c r="C157" s="7"/>
      <c r="D157" s="8"/>
      <c r="E157" s="7"/>
    </row>
    <row r="158" customFormat="false" ht="15" hidden="false" customHeight="false" outlineLevel="0" collapsed="false">
      <c r="A158" s="9" t="str">
        <f aca="false">IF($B158="","",$B158&amp;"|"&amp;$C158)</f>
        <v/>
      </c>
      <c r="B158" s="8"/>
      <c r="C158" s="7"/>
      <c r="D158" s="8"/>
      <c r="E158" s="7"/>
    </row>
    <row r="159" customFormat="false" ht="15" hidden="false" customHeight="false" outlineLevel="0" collapsed="false">
      <c r="A159" s="9" t="str">
        <f aca="false">IF($B159="","",$B159&amp;"|"&amp;$C159)</f>
        <v/>
      </c>
      <c r="B159" s="8"/>
      <c r="C159" s="7"/>
      <c r="D159" s="8"/>
      <c r="E159" s="7"/>
    </row>
    <row r="160" customFormat="false" ht="15" hidden="false" customHeight="false" outlineLevel="0" collapsed="false">
      <c r="A160" s="9" t="str">
        <f aca="false">IF($B160="","",$B160&amp;"|"&amp;$C160)</f>
        <v/>
      </c>
      <c r="B160" s="8"/>
      <c r="C160" s="7"/>
      <c r="D160" s="8"/>
      <c r="E160" s="7"/>
    </row>
    <row r="161" customFormat="false" ht="15" hidden="false" customHeight="false" outlineLevel="0" collapsed="false">
      <c r="A161" s="9" t="str">
        <f aca="false">IF($B161="","",$B161&amp;"|"&amp;$C161)</f>
        <v/>
      </c>
      <c r="B161" s="8"/>
      <c r="C161" s="7"/>
      <c r="D161" s="8"/>
      <c r="E161" s="7"/>
    </row>
    <row r="162" customFormat="false" ht="15" hidden="false" customHeight="false" outlineLevel="0" collapsed="false">
      <c r="A162" s="9" t="str">
        <f aca="false">IF($B162="","",$B162&amp;"|"&amp;$C162)</f>
        <v/>
      </c>
      <c r="B162" s="8"/>
      <c r="C162" s="7"/>
      <c r="D162" s="8"/>
      <c r="E162" s="7"/>
    </row>
    <row r="163" customFormat="false" ht="15" hidden="false" customHeight="false" outlineLevel="0" collapsed="false">
      <c r="A163" s="9" t="str">
        <f aca="false">IF($B163="","",$B163&amp;"|"&amp;$C163)</f>
        <v/>
      </c>
      <c r="B163" s="8"/>
      <c r="C163" s="7"/>
      <c r="D163" s="8"/>
      <c r="E163" s="7"/>
    </row>
    <row r="164" customFormat="false" ht="15" hidden="false" customHeight="false" outlineLevel="0" collapsed="false">
      <c r="A164" s="9" t="str">
        <f aca="false">IF($B164="","",$B164&amp;"|"&amp;$C164)</f>
        <v/>
      </c>
      <c r="B164" s="8"/>
      <c r="C164" s="7"/>
      <c r="D164" s="8"/>
      <c r="E164" s="7"/>
    </row>
    <row r="165" customFormat="false" ht="15" hidden="false" customHeight="false" outlineLevel="0" collapsed="false">
      <c r="A165" s="9" t="str">
        <f aca="false">IF($B165="","",$B165&amp;"|"&amp;$C165)</f>
        <v/>
      </c>
      <c r="B165" s="8"/>
      <c r="C165" s="7"/>
      <c r="D165" s="8"/>
      <c r="E165" s="7"/>
    </row>
    <row r="166" customFormat="false" ht="15" hidden="false" customHeight="false" outlineLevel="0" collapsed="false">
      <c r="A166" s="9" t="str">
        <f aca="false">IF($B166="","",$B166&amp;"|"&amp;$C166)</f>
        <v/>
      </c>
      <c r="B166" s="8"/>
      <c r="C166" s="7"/>
      <c r="D166" s="8"/>
      <c r="E166" s="7"/>
    </row>
    <row r="167" customFormat="false" ht="15" hidden="false" customHeight="false" outlineLevel="0" collapsed="false">
      <c r="A167" s="9" t="str">
        <f aca="false">IF($B167="","",$B167&amp;"|"&amp;$C167)</f>
        <v/>
      </c>
      <c r="B167" s="8"/>
      <c r="C167" s="7"/>
      <c r="D167" s="8"/>
      <c r="E167" s="7"/>
    </row>
    <row r="168" customFormat="false" ht="15" hidden="false" customHeight="false" outlineLevel="0" collapsed="false">
      <c r="A168" s="9" t="str">
        <f aca="false">IF($B168="","",$B168&amp;"|"&amp;$C168)</f>
        <v/>
      </c>
      <c r="B168" s="8"/>
      <c r="C168" s="7"/>
      <c r="D168" s="8"/>
      <c r="E168" s="7"/>
    </row>
    <row r="169" customFormat="false" ht="15" hidden="false" customHeight="false" outlineLevel="0" collapsed="false">
      <c r="A169" s="9" t="str">
        <f aca="false">IF($B169="","",$B169&amp;"|"&amp;$C169)</f>
        <v/>
      </c>
      <c r="B169" s="8"/>
      <c r="C169" s="7"/>
      <c r="D169" s="8"/>
      <c r="E169" s="7"/>
    </row>
    <row r="170" customFormat="false" ht="15" hidden="false" customHeight="false" outlineLevel="0" collapsed="false">
      <c r="A170" s="9" t="str">
        <f aca="false">IF($B170="","",$B170&amp;"|"&amp;$C170)</f>
        <v/>
      </c>
      <c r="B170" s="8"/>
      <c r="C170" s="7"/>
      <c r="D170" s="8"/>
      <c r="E170" s="7"/>
    </row>
    <row r="171" customFormat="false" ht="15" hidden="false" customHeight="false" outlineLevel="0" collapsed="false">
      <c r="A171" s="9" t="str">
        <f aca="false">IF($B171="","",$B171&amp;"|"&amp;$C171)</f>
        <v/>
      </c>
      <c r="B171" s="8"/>
      <c r="C171" s="7"/>
      <c r="D171" s="8"/>
      <c r="E171" s="7"/>
    </row>
    <row r="172" customFormat="false" ht="15" hidden="false" customHeight="false" outlineLevel="0" collapsed="false">
      <c r="A172" s="9" t="str">
        <f aca="false">IF($B172="","",$B172&amp;"|"&amp;$C172)</f>
        <v/>
      </c>
      <c r="B172" s="8"/>
      <c r="C172" s="7"/>
      <c r="D172" s="8"/>
      <c r="E172" s="7"/>
    </row>
    <row r="173" customFormat="false" ht="15" hidden="false" customHeight="false" outlineLevel="0" collapsed="false">
      <c r="A173" s="9" t="str">
        <f aca="false">IF($B173="","",$B173&amp;"|"&amp;$C173)</f>
        <v/>
      </c>
      <c r="B173" s="8"/>
      <c r="C173" s="7"/>
      <c r="D173" s="8"/>
      <c r="E173" s="7"/>
    </row>
    <row r="174" customFormat="false" ht="15" hidden="false" customHeight="false" outlineLevel="0" collapsed="false">
      <c r="A174" s="9" t="str">
        <f aca="false">IF($B174="","",$B174&amp;"|"&amp;$C174)</f>
        <v/>
      </c>
      <c r="B174" s="8"/>
      <c r="C174" s="7"/>
      <c r="D174" s="8"/>
      <c r="E174" s="7"/>
    </row>
    <row r="175" customFormat="false" ht="15" hidden="false" customHeight="false" outlineLevel="0" collapsed="false">
      <c r="A175" s="9" t="str">
        <f aca="false">IF($B175="","",$B175&amp;"|"&amp;$C175)</f>
        <v/>
      </c>
      <c r="B175" s="8"/>
      <c r="C175" s="7"/>
      <c r="D175" s="8"/>
      <c r="E175" s="7"/>
    </row>
    <row r="176" customFormat="false" ht="15" hidden="false" customHeight="false" outlineLevel="0" collapsed="false">
      <c r="A176" s="9" t="str">
        <f aca="false">IF($B176="","",$B176&amp;"|"&amp;$C176)</f>
        <v/>
      </c>
      <c r="B176" s="8"/>
      <c r="C176" s="7"/>
      <c r="D176" s="8"/>
      <c r="E176" s="7"/>
    </row>
    <row r="177" customFormat="false" ht="15" hidden="false" customHeight="false" outlineLevel="0" collapsed="false">
      <c r="A177" s="9" t="str">
        <f aca="false">IF($B177="","",$B177&amp;"|"&amp;$C177)</f>
        <v/>
      </c>
      <c r="B177" s="8"/>
      <c r="C177" s="7"/>
      <c r="D177" s="8"/>
      <c r="E177" s="7"/>
    </row>
    <row r="178" customFormat="false" ht="15" hidden="false" customHeight="false" outlineLevel="0" collapsed="false">
      <c r="A178" s="9" t="str">
        <f aca="false">IF($B178="","",$B178&amp;"|"&amp;$C178)</f>
        <v/>
      </c>
      <c r="B178" s="8"/>
      <c r="C178" s="7"/>
      <c r="D178" s="8"/>
      <c r="E178" s="7"/>
    </row>
    <row r="179" customFormat="false" ht="15" hidden="false" customHeight="false" outlineLevel="0" collapsed="false">
      <c r="A179" s="9" t="str">
        <f aca="false">IF($B179="","",$B179&amp;"|"&amp;$C179)</f>
        <v/>
      </c>
      <c r="B179" s="8"/>
      <c r="C179" s="7"/>
      <c r="D179" s="8"/>
      <c r="E179" s="7"/>
    </row>
    <row r="180" customFormat="false" ht="15" hidden="false" customHeight="false" outlineLevel="0" collapsed="false">
      <c r="A180" s="9" t="str">
        <f aca="false">IF($B180="","",$B180&amp;"|"&amp;$C180)</f>
        <v/>
      </c>
      <c r="B180" s="8"/>
      <c r="C180" s="7"/>
      <c r="D180" s="8"/>
      <c r="E180" s="7"/>
    </row>
    <row r="181" customFormat="false" ht="15" hidden="false" customHeight="false" outlineLevel="0" collapsed="false">
      <c r="A181" s="9" t="str">
        <f aca="false">IF($B181="","",$B181&amp;"|"&amp;$C181)</f>
        <v/>
      </c>
      <c r="B181" s="8"/>
      <c r="C181" s="7"/>
      <c r="D181" s="8"/>
      <c r="E181" s="7"/>
    </row>
    <row r="182" customFormat="false" ht="15" hidden="false" customHeight="false" outlineLevel="0" collapsed="false">
      <c r="A182" s="9" t="str">
        <f aca="false">IF($B182="","",$B182&amp;"|"&amp;$C182)</f>
        <v/>
      </c>
      <c r="B182" s="8"/>
      <c r="C182" s="7"/>
      <c r="D182" s="8"/>
      <c r="E182" s="7"/>
    </row>
    <row r="183" customFormat="false" ht="15" hidden="false" customHeight="false" outlineLevel="0" collapsed="false">
      <c r="A183" s="9" t="str">
        <f aca="false">IF($B183="","",$B183&amp;"|"&amp;$C183)</f>
        <v/>
      </c>
      <c r="B183" s="8"/>
      <c r="C183" s="7"/>
      <c r="D183" s="8"/>
      <c r="E183" s="7"/>
    </row>
    <row r="184" customFormat="false" ht="15" hidden="false" customHeight="false" outlineLevel="0" collapsed="false">
      <c r="A184" s="9" t="str">
        <f aca="false">IF($B184="","",$B184&amp;"|"&amp;$C184)</f>
        <v/>
      </c>
      <c r="B184" s="8"/>
      <c r="C184" s="7"/>
      <c r="D184" s="8"/>
      <c r="E184" s="7"/>
    </row>
    <row r="185" customFormat="false" ht="15" hidden="false" customHeight="false" outlineLevel="0" collapsed="false">
      <c r="A185" s="9" t="str">
        <f aca="false">IF($B185="","",$B185&amp;"|"&amp;$C185)</f>
        <v/>
      </c>
      <c r="B185" s="8"/>
      <c r="C185" s="7"/>
      <c r="D185" s="8"/>
      <c r="E185" s="7"/>
    </row>
    <row r="186" customFormat="false" ht="15" hidden="false" customHeight="false" outlineLevel="0" collapsed="false">
      <c r="A186" s="9" t="str">
        <f aca="false">IF($B186="","",$B186&amp;"|"&amp;$C186)</f>
        <v/>
      </c>
      <c r="B186" s="8"/>
      <c r="C186" s="7"/>
      <c r="D186" s="8"/>
      <c r="E186" s="7"/>
    </row>
    <row r="187" customFormat="false" ht="15" hidden="false" customHeight="false" outlineLevel="0" collapsed="false">
      <c r="A187" s="9" t="str">
        <f aca="false">IF($B187="","",$B187&amp;"|"&amp;$C187)</f>
        <v/>
      </c>
      <c r="B187" s="8"/>
      <c r="C187" s="7"/>
      <c r="D187" s="8"/>
      <c r="E187" s="7"/>
    </row>
    <row r="188" customFormat="false" ht="15" hidden="false" customHeight="false" outlineLevel="0" collapsed="false">
      <c r="A188" s="9" t="str">
        <f aca="false">IF($B188="","",$B188&amp;"|"&amp;$C188)</f>
        <v/>
      </c>
      <c r="B188" s="8"/>
      <c r="C188" s="7"/>
      <c r="D188" s="8"/>
      <c r="E188" s="7"/>
    </row>
    <row r="189" customFormat="false" ht="15" hidden="false" customHeight="false" outlineLevel="0" collapsed="false">
      <c r="A189" s="9" t="str">
        <f aca="false">IF($B189="","",$B189&amp;"|"&amp;$C189)</f>
        <v/>
      </c>
      <c r="B189" s="8"/>
      <c r="C189" s="7"/>
      <c r="D189" s="8"/>
      <c r="E189" s="7"/>
    </row>
    <row r="190" customFormat="false" ht="15" hidden="false" customHeight="false" outlineLevel="0" collapsed="false">
      <c r="A190" s="9" t="str">
        <f aca="false">IF($B190="","",$B190&amp;"|"&amp;$C190)</f>
        <v/>
      </c>
      <c r="B190" s="8"/>
      <c r="C190" s="7"/>
      <c r="D190" s="8"/>
      <c r="E190" s="7"/>
    </row>
    <row r="191" customFormat="false" ht="15" hidden="false" customHeight="false" outlineLevel="0" collapsed="false">
      <c r="A191" s="9" t="str">
        <f aca="false">IF($B191="","",$B191&amp;"|"&amp;$C191)</f>
        <v/>
      </c>
      <c r="B191" s="8"/>
      <c r="C191" s="7"/>
      <c r="D191" s="8"/>
      <c r="E191" s="7"/>
    </row>
    <row r="192" customFormat="false" ht="15" hidden="false" customHeight="false" outlineLevel="0" collapsed="false">
      <c r="A192" s="9" t="str">
        <f aca="false">IF($B192="","",$B192&amp;"|"&amp;$C192)</f>
        <v/>
      </c>
      <c r="B192" s="8"/>
      <c r="C192" s="7"/>
      <c r="D192" s="8"/>
      <c r="E192" s="7"/>
    </row>
    <row r="193" customFormat="false" ht="15" hidden="false" customHeight="false" outlineLevel="0" collapsed="false">
      <c r="A193" s="9" t="str">
        <f aca="false">IF($B193="","",$B193&amp;"|"&amp;$C193)</f>
        <v/>
      </c>
      <c r="B193" s="8"/>
      <c r="C193" s="7"/>
      <c r="D193" s="8"/>
      <c r="E193" s="7"/>
    </row>
    <row r="194" customFormat="false" ht="15" hidden="false" customHeight="false" outlineLevel="0" collapsed="false">
      <c r="A194" s="9" t="str">
        <f aca="false">IF($B194="","",$B194&amp;"|"&amp;$C194)</f>
        <v/>
      </c>
      <c r="B194" s="8"/>
      <c r="C194" s="7"/>
      <c r="D194" s="8"/>
      <c r="E194" s="7"/>
    </row>
    <row r="195" customFormat="false" ht="15" hidden="false" customHeight="false" outlineLevel="0" collapsed="false">
      <c r="A195" s="9" t="str">
        <f aca="false">IF($B195="","",$B195&amp;"|"&amp;$C195)</f>
        <v/>
      </c>
      <c r="B195" s="8"/>
      <c r="C195" s="7"/>
      <c r="D195" s="8"/>
      <c r="E195" s="7"/>
    </row>
    <row r="196" customFormat="false" ht="15" hidden="false" customHeight="false" outlineLevel="0" collapsed="false">
      <c r="A196" s="9" t="str">
        <f aca="false">IF($B196="","",$B196&amp;"|"&amp;$C196)</f>
        <v/>
      </c>
      <c r="B196" s="8"/>
      <c r="C196" s="7"/>
      <c r="D196" s="8"/>
      <c r="E196" s="7"/>
    </row>
    <row r="197" customFormat="false" ht="15" hidden="false" customHeight="false" outlineLevel="0" collapsed="false">
      <c r="A197" s="9" t="str">
        <f aca="false">IF($B197="","",$B197&amp;"|"&amp;$C197)</f>
        <v/>
      </c>
      <c r="B197" s="8"/>
      <c r="C197" s="7"/>
      <c r="D197" s="8"/>
      <c r="E197" s="7"/>
    </row>
    <row r="198" customFormat="false" ht="15" hidden="false" customHeight="false" outlineLevel="0" collapsed="false">
      <c r="A198" s="9" t="str">
        <f aca="false">IF($B198="","",$B198&amp;"|"&amp;$C198)</f>
        <v/>
      </c>
      <c r="B198" s="8"/>
      <c r="C198" s="7"/>
      <c r="D198" s="8"/>
      <c r="E198" s="7"/>
    </row>
    <row r="199" customFormat="false" ht="15" hidden="false" customHeight="false" outlineLevel="0" collapsed="false">
      <c r="A199" s="9" t="str">
        <f aca="false">IF($B199="","",$B199&amp;"|"&amp;$C199)</f>
        <v/>
      </c>
      <c r="B199" s="8"/>
      <c r="C199" s="7"/>
      <c r="D199" s="8"/>
      <c r="E199" s="7"/>
    </row>
    <row r="200" customFormat="false" ht="15" hidden="false" customHeight="false" outlineLevel="0" collapsed="false">
      <c r="A200" s="9" t="str">
        <f aca="false">IF($B200="","",$B200&amp;"|"&amp;$C200)</f>
        <v/>
      </c>
      <c r="B200" s="8"/>
      <c r="C200" s="7"/>
      <c r="D200" s="8"/>
      <c r="E200" s="7"/>
    </row>
    <row r="201" customFormat="false" ht="15" hidden="false" customHeight="false" outlineLevel="0" collapsed="false">
      <c r="A201" s="9" t="str">
        <f aca="false">IF($B201="","",$B201&amp;"|"&amp;$C201)</f>
        <v/>
      </c>
      <c r="B201" s="8"/>
      <c r="C201" s="7"/>
      <c r="D201" s="8"/>
      <c r="E201" s="7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5" min="4" style="0" width="12"/>
    <col collapsed="false" customWidth="true" hidden="false" outlineLevel="0" max="6" min="6" style="0" width="16"/>
    <col collapsed="false" customWidth="true" hidden="false" outlineLevel="0" max="7" min="7" style="0" width="12"/>
    <col collapsed="false" customWidth="true" hidden="false" outlineLevel="0" max="8" min="8" style="0" width="13"/>
  </cols>
  <sheetData>
    <row r="1" customFormat="false" ht="15" hidden="false" customHeight="false" outlineLevel="0" collapsed="false">
      <c r="A1" s="6" t="s">
        <v>50</v>
      </c>
      <c r="B1" s="6" t="s">
        <v>51</v>
      </c>
      <c r="C1" s="6" t="s">
        <v>52</v>
      </c>
      <c r="D1" s="6" t="s">
        <v>70</v>
      </c>
      <c r="E1" s="6" t="s">
        <v>71</v>
      </c>
      <c r="F1" s="6" t="s">
        <v>72</v>
      </c>
      <c r="G1" s="6" t="s">
        <v>16</v>
      </c>
      <c r="H1" s="6" t="s">
        <v>73</v>
      </c>
    </row>
    <row r="2" customFormat="false" ht="15" hidden="false" customHeight="false" outlineLevel="0" collapsed="false">
      <c r="A2" s="8" t="s">
        <v>54</v>
      </c>
      <c r="B2" s="7" t="n">
        <v>1010</v>
      </c>
      <c r="C2" s="8" t="s">
        <v>55</v>
      </c>
      <c r="D2" s="10" t="n">
        <v>50000</v>
      </c>
      <c r="E2" s="10" t="n">
        <v>0</v>
      </c>
      <c r="F2" s="9" t="str">
        <f aca="false">IF($A2="","",$A2&amp;"|"&amp;$B2)</f>
        <v>HOLDCO|1010</v>
      </c>
      <c r="G2" s="11" t="n">
        <f aca="false">IF($A2="","",IFERROR(VLOOKUP($F2,Mapping!$A:$E,5,0),"UNMAPPED"))</f>
        <v>1000</v>
      </c>
      <c r="H2" s="12" t="n">
        <f aca="false">IF($A2="","",$D2-$E2)</f>
        <v>50000</v>
      </c>
    </row>
    <row r="3" customFormat="false" ht="15" hidden="false" customHeight="false" outlineLevel="0" collapsed="false">
      <c r="A3" s="8" t="s">
        <v>54</v>
      </c>
      <c r="B3" s="7" t="n">
        <v>1460</v>
      </c>
      <c r="C3" s="8" t="s">
        <v>56</v>
      </c>
      <c r="D3" s="10" t="n">
        <v>20000</v>
      </c>
      <c r="E3" s="10" t="n">
        <v>0</v>
      </c>
      <c r="F3" s="9" t="str">
        <f aca="false">IF($A3="","",$A3&amp;"|"&amp;$B3)</f>
        <v>HOLDCO|1460</v>
      </c>
      <c r="G3" s="11" t="n">
        <f aca="false">IF($A3="","",IFERROR(VLOOKUP($F3,Mapping!$A:$E,5,0),"UNMAPPED"))</f>
        <v>1450</v>
      </c>
      <c r="H3" s="12" t="n">
        <f aca="false">IF($A3="","",$D3-$E3)</f>
        <v>20000</v>
      </c>
    </row>
    <row r="4" customFormat="false" ht="15" hidden="false" customHeight="false" outlineLevel="0" collapsed="false">
      <c r="A4" s="8" t="s">
        <v>54</v>
      </c>
      <c r="B4" s="7" t="n">
        <v>3000</v>
      </c>
      <c r="C4" s="8" t="s">
        <v>57</v>
      </c>
      <c r="D4" s="10" t="n">
        <v>0</v>
      </c>
      <c r="E4" s="10" t="n">
        <v>40000</v>
      </c>
      <c r="F4" s="9" t="str">
        <f aca="false">IF($A4="","",$A4&amp;"|"&amp;$B4)</f>
        <v>HOLDCO|3000</v>
      </c>
      <c r="G4" s="11" t="n">
        <f aca="false">IF($A4="","",IFERROR(VLOOKUP($F4,Mapping!$A:$E,5,0),"UNMAPPED"))</f>
        <v>3000</v>
      </c>
      <c r="H4" s="12" t="n">
        <f aca="false">IF($A4="","",$D4-$E4)</f>
        <v>-40000</v>
      </c>
    </row>
    <row r="5" customFormat="false" ht="15" hidden="false" customHeight="false" outlineLevel="0" collapsed="false">
      <c r="A5" s="8" t="s">
        <v>54</v>
      </c>
      <c r="B5" s="7" t="n">
        <v>3900</v>
      </c>
      <c r="C5" s="8" t="s">
        <v>58</v>
      </c>
      <c r="D5" s="10" t="n">
        <v>0</v>
      </c>
      <c r="E5" s="10" t="n">
        <v>15000</v>
      </c>
      <c r="F5" s="9" t="str">
        <f aca="false">IF($A5="","",$A5&amp;"|"&amp;$B5)</f>
        <v>HOLDCO|3900</v>
      </c>
      <c r="G5" s="11" t="n">
        <f aca="false">IF($A5="","",IFERROR(VLOOKUP($F5,Mapping!$A:$E,5,0),"UNMAPPED"))</f>
        <v>3900</v>
      </c>
      <c r="H5" s="12" t="n">
        <f aca="false">IF($A5="","",$D5-$E5)</f>
        <v>-15000</v>
      </c>
    </row>
    <row r="6" customFormat="false" ht="15" hidden="false" customHeight="false" outlineLevel="0" collapsed="false">
      <c r="A6" s="8" t="s">
        <v>54</v>
      </c>
      <c r="B6" s="7" t="n">
        <v>4500</v>
      </c>
      <c r="C6" s="8" t="s">
        <v>40</v>
      </c>
      <c r="D6" s="10" t="n">
        <v>0</v>
      </c>
      <c r="E6" s="10" t="n">
        <v>30000</v>
      </c>
      <c r="F6" s="9" t="str">
        <f aca="false">IF($A6="","",$A6&amp;"|"&amp;$B6)</f>
        <v>HOLDCO|4500</v>
      </c>
      <c r="G6" s="11" t="n">
        <f aca="false">IF($A6="","",IFERROR(VLOOKUP($F6,Mapping!$A:$E,5,0),"UNMAPPED"))</f>
        <v>4500</v>
      </c>
      <c r="H6" s="12" t="n">
        <f aca="false">IF($A6="","",$D6-$E6)</f>
        <v>-30000</v>
      </c>
    </row>
    <row r="7" customFormat="false" ht="15" hidden="false" customHeight="false" outlineLevel="0" collapsed="false">
      <c r="A7" s="8" t="s">
        <v>54</v>
      </c>
      <c r="B7" s="7" t="n">
        <v>6000</v>
      </c>
      <c r="C7" s="8" t="s">
        <v>59</v>
      </c>
      <c r="D7" s="10" t="n">
        <v>8000</v>
      </c>
      <c r="E7" s="10" t="n">
        <v>0</v>
      </c>
      <c r="F7" s="9" t="str">
        <f aca="false">IF($A7="","",$A7&amp;"|"&amp;$B7)</f>
        <v>HOLDCO|6000</v>
      </c>
      <c r="G7" s="11" t="n">
        <f aca="false">IF($A7="","",IFERROR(VLOOKUP($F7,Mapping!$A:$E,5,0),"UNMAPPED"))</f>
        <v>6000</v>
      </c>
      <c r="H7" s="12" t="n">
        <f aca="false">IF($A7="","",$D7-$E7)</f>
        <v>8000</v>
      </c>
    </row>
    <row r="8" customFormat="false" ht="15" hidden="false" customHeight="false" outlineLevel="0" collapsed="false">
      <c r="A8" s="8" t="s">
        <v>54</v>
      </c>
      <c r="B8" s="7" t="n">
        <v>6900</v>
      </c>
      <c r="C8" s="8" t="s">
        <v>60</v>
      </c>
      <c r="D8" s="10" t="n">
        <v>7000</v>
      </c>
      <c r="E8" s="10" t="n">
        <v>0</v>
      </c>
      <c r="F8" s="9" t="str">
        <f aca="false">IF($A8="","",$A8&amp;"|"&amp;$B8)</f>
        <v>HOLDCO|6900</v>
      </c>
      <c r="G8" s="11" t="n">
        <f aca="false">IF($A8="","",IFERROR(VLOOKUP($F8,Mapping!$A:$E,5,0),"UNMAPPED"))</f>
        <v>6900</v>
      </c>
      <c r="H8" s="12" t="n">
        <f aca="false">IF($A8="","",$D8-$E8)</f>
        <v>7000</v>
      </c>
    </row>
    <row r="9" customFormat="false" ht="15" hidden="false" customHeight="false" outlineLevel="0" collapsed="false">
      <c r="A9" s="8" t="s">
        <v>61</v>
      </c>
      <c r="B9" s="7" t="n">
        <v>1000</v>
      </c>
      <c r="C9" s="8" t="s">
        <v>21</v>
      </c>
      <c r="D9" s="10" t="n">
        <v>30000</v>
      </c>
      <c r="E9" s="10" t="n">
        <v>0</v>
      </c>
      <c r="F9" s="9" t="str">
        <f aca="false">IF($A9="","",$A9&amp;"|"&amp;$B9)</f>
        <v>OPCO|1000</v>
      </c>
      <c r="G9" s="11" t="n">
        <f aca="false">IF($A9="","",IFERROR(VLOOKUP($F9,Mapping!$A:$E,5,0),"UNMAPPED"))</f>
        <v>1000</v>
      </c>
      <c r="H9" s="12" t="n">
        <f aca="false">IF($A9="","",$D9-$E9)</f>
        <v>30000</v>
      </c>
    </row>
    <row r="10" customFormat="false" ht="15" hidden="false" customHeight="false" outlineLevel="0" collapsed="false">
      <c r="A10" s="8" t="s">
        <v>61</v>
      </c>
      <c r="B10" s="7" t="n">
        <v>1200</v>
      </c>
      <c r="C10" s="8" t="s">
        <v>25</v>
      </c>
      <c r="D10" s="10" t="n">
        <v>25000</v>
      </c>
      <c r="E10" s="10" t="n">
        <v>0</v>
      </c>
      <c r="F10" s="9" t="str">
        <f aca="false">IF($A10="","",$A10&amp;"|"&amp;$B10)</f>
        <v>OPCO|1200</v>
      </c>
      <c r="G10" s="11" t="n">
        <f aca="false">IF($A10="","",IFERROR(VLOOKUP($F10,Mapping!$A:$E,5,0),"UNMAPPED"))</f>
        <v>1200</v>
      </c>
      <c r="H10" s="12" t="n">
        <f aca="false">IF($A10="","",$D10-$E10)</f>
        <v>25000</v>
      </c>
    </row>
    <row r="11" customFormat="false" ht="15" hidden="false" customHeight="false" outlineLevel="0" collapsed="false">
      <c r="A11" s="8" t="s">
        <v>61</v>
      </c>
      <c r="B11" s="7" t="n">
        <v>2000</v>
      </c>
      <c r="C11" s="8" t="s">
        <v>30</v>
      </c>
      <c r="D11" s="10" t="n">
        <v>0</v>
      </c>
      <c r="E11" s="10" t="n">
        <v>12000</v>
      </c>
      <c r="F11" s="9" t="str">
        <f aca="false">IF($A11="","",$A11&amp;"|"&amp;$B11)</f>
        <v>OPCO|2000</v>
      </c>
      <c r="G11" s="11" t="n">
        <f aca="false">IF($A11="","",IFERROR(VLOOKUP($F11,Mapping!$A:$E,5,0),"UNMAPPED"))</f>
        <v>2000</v>
      </c>
      <c r="H11" s="12" t="n">
        <f aca="false">IF($A11="","",$D11-$E11)</f>
        <v>-12000</v>
      </c>
    </row>
    <row r="12" customFormat="false" ht="15" hidden="false" customHeight="false" outlineLevel="0" collapsed="false">
      <c r="A12" s="8" t="s">
        <v>61</v>
      </c>
      <c r="B12" s="7" t="n">
        <v>2160</v>
      </c>
      <c r="C12" s="8" t="s">
        <v>62</v>
      </c>
      <c r="D12" s="10" t="n">
        <v>0</v>
      </c>
      <c r="E12" s="10" t="n">
        <v>20000</v>
      </c>
      <c r="F12" s="9" t="str">
        <f aca="false">IF($A12="","",$A12&amp;"|"&amp;$B12)</f>
        <v>OPCO|2160</v>
      </c>
      <c r="G12" s="11" t="n">
        <f aca="false">IF($A12="","",IFERROR(VLOOKUP($F12,Mapping!$A:$E,5,0),"UNMAPPED"))</f>
        <v>2150</v>
      </c>
      <c r="H12" s="12" t="n">
        <f aca="false">IF($A12="","",$D12-$E12)</f>
        <v>-20000</v>
      </c>
    </row>
    <row r="13" customFormat="false" ht="15" hidden="false" customHeight="false" outlineLevel="0" collapsed="false">
      <c r="A13" s="8" t="s">
        <v>61</v>
      </c>
      <c r="B13" s="7" t="n">
        <v>3000</v>
      </c>
      <c r="C13" s="8" t="s">
        <v>57</v>
      </c>
      <c r="D13" s="10" t="n">
        <v>0</v>
      </c>
      <c r="E13" s="10" t="n">
        <v>10000</v>
      </c>
      <c r="F13" s="9" t="str">
        <f aca="false">IF($A13="","",$A13&amp;"|"&amp;$B13)</f>
        <v>OPCO|3000</v>
      </c>
      <c r="G13" s="11" t="n">
        <f aca="false">IF($A13="","",IFERROR(VLOOKUP($F13,Mapping!$A:$E,5,0),"UNMAPPED"))</f>
        <v>3000</v>
      </c>
      <c r="H13" s="12" t="n">
        <f aca="false">IF($A13="","",$D13-$E13)</f>
        <v>-10000</v>
      </c>
    </row>
    <row r="14" customFormat="false" ht="15" hidden="false" customHeight="false" outlineLevel="0" collapsed="false">
      <c r="A14" s="8" t="s">
        <v>61</v>
      </c>
      <c r="B14" s="7" t="n">
        <v>3900</v>
      </c>
      <c r="C14" s="8" t="s">
        <v>58</v>
      </c>
      <c r="D14" s="10" t="n">
        <v>0</v>
      </c>
      <c r="E14" s="10" t="n">
        <v>8000</v>
      </c>
      <c r="F14" s="9" t="str">
        <f aca="false">IF($A14="","",$A14&amp;"|"&amp;$B14)</f>
        <v>OPCO|3900</v>
      </c>
      <c r="G14" s="11" t="n">
        <f aca="false">IF($A14="","",IFERROR(VLOOKUP($F14,Mapping!$A:$E,5,0),"UNMAPPED"))</f>
        <v>3900</v>
      </c>
      <c r="H14" s="12" t="n">
        <f aca="false">IF($A14="","",$D14-$E14)</f>
        <v>-8000</v>
      </c>
    </row>
    <row r="15" customFormat="false" ht="15" hidden="false" customHeight="false" outlineLevel="0" collapsed="false">
      <c r="A15" s="8" t="s">
        <v>61</v>
      </c>
      <c r="B15" s="7" t="n">
        <v>4000</v>
      </c>
      <c r="C15" s="8" t="s">
        <v>63</v>
      </c>
      <c r="D15" s="10" t="n">
        <v>0</v>
      </c>
      <c r="E15" s="10" t="n">
        <v>127000</v>
      </c>
      <c r="F15" s="9" t="str">
        <f aca="false">IF($A15="","",$A15&amp;"|"&amp;$B15)</f>
        <v>OPCO|4000</v>
      </c>
      <c r="G15" s="11" t="n">
        <f aca="false">IF($A15="","",IFERROR(VLOOKUP($F15,Mapping!$A:$E,5,0),"UNMAPPED"))</f>
        <v>4000</v>
      </c>
      <c r="H15" s="12" t="n">
        <f aca="false">IF($A15="","",$D15-$E15)</f>
        <v>-127000</v>
      </c>
    </row>
    <row r="16" customFormat="false" ht="15" hidden="false" customHeight="false" outlineLevel="0" collapsed="false">
      <c r="A16" s="8" t="s">
        <v>61</v>
      </c>
      <c r="B16" s="7" t="n">
        <v>5000</v>
      </c>
      <c r="C16" s="8" t="s">
        <v>64</v>
      </c>
      <c r="D16" s="10" t="n">
        <v>45000</v>
      </c>
      <c r="E16" s="10" t="n">
        <v>0</v>
      </c>
      <c r="F16" s="9" t="str">
        <f aca="false">IF($A16="","",$A16&amp;"|"&amp;$B16)</f>
        <v>OPCO|5000</v>
      </c>
      <c r="G16" s="11" t="n">
        <f aca="false">IF($A16="","",IFERROR(VLOOKUP($F16,Mapping!$A:$E,5,0),"UNMAPPED"))</f>
        <v>5000</v>
      </c>
      <c r="H16" s="12" t="n">
        <f aca="false">IF($A16="","",$D16-$E16)</f>
        <v>45000</v>
      </c>
    </row>
    <row r="17" customFormat="false" ht="15" hidden="false" customHeight="false" outlineLevel="0" collapsed="false">
      <c r="A17" s="8" t="s">
        <v>61</v>
      </c>
      <c r="B17" s="7" t="n">
        <v>6000</v>
      </c>
      <c r="C17" s="8" t="s">
        <v>65</v>
      </c>
      <c r="D17" s="10" t="n">
        <v>35000</v>
      </c>
      <c r="E17" s="10" t="n">
        <v>0</v>
      </c>
      <c r="F17" s="9" t="str">
        <f aca="false">IF($A17="","",$A17&amp;"|"&amp;$B17)</f>
        <v>OPCO|6000</v>
      </c>
      <c r="G17" s="11" t="n">
        <f aca="false">IF($A17="","",IFERROR(VLOOKUP($F17,Mapping!$A:$E,5,0),"UNMAPPED"))</f>
        <v>6000</v>
      </c>
      <c r="H17" s="12" t="n">
        <f aca="false">IF($A17="","",$D17-$E17)</f>
        <v>35000</v>
      </c>
    </row>
    <row r="18" customFormat="false" ht="15" hidden="false" customHeight="false" outlineLevel="0" collapsed="false">
      <c r="A18" s="8" t="s">
        <v>61</v>
      </c>
      <c r="B18" s="7" t="n">
        <v>6100</v>
      </c>
      <c r="C18" s="8" t="s">
        <v>45</v>
      </c>
      <c r="D18" s="10" t="n">
        <v>12000</v>
      </c>
      <c r="E18" s="10" t="n">
        <v>0</v>
      </c>
      <c r="F18" s="9" t="str">
        <f aca="false">IF($A18="","",$A18&amp;"|"&amp;$B18)</f>
        <v>OPCO|6100</v>
      </c>
      <c r="G18" s="11" t="n">
        <f aca="false">IF($A18="","",IFERROR(VLOOKUP($F18,Mapping!$A:$E,5,0),"UNMAPPED"))</f>
        <v>6100</v>
      </c>
      <c r="H18" s="12" t="n">
        <f aca="false">IF($A18="","",$D18-$E18)</f>
        <v>12000</v>
      </c>
    </row>
    <row r="19" customFormat="false" ht="15" hidden="false" customHeight="false" outlineLevel="0" collapsed="false">
      <c r="A19" s="8" t="s">
        <v>61</v>
      </c>
      <c r="B19" s="7" t="n">
        <v>6200</v>
      </c>
      <c r="C19" s="8" t="s">
        <v>46</v>
      </c>
      <c r="D19" s="10" t="n">
        <v>30000</v>
      </c>
      <c r="E19" s="10" t="n">
        <v>0</v>
      </c>
      <c r="F19" s="9" t="str">
        <f aca="false">IF($A19="","",$A19&amp;"|"&amp;$B19)</f>
        <v>OPCO|6200</v>
      </c>
      <c r="G19" s="11" t="n">
        <f aca="false">IF($A19="","",IFERROR(VLOOKUP($F19,Mapping!$A:$E,5,0),"UNMAPPED"))</f>
        <v>6200</v>
      </c>
      <c r="H19" s="12" t="n">
        <f aca="false">IF($A19="","",$D19-$E19)</f>
        <v>30000</v>
      </c>
    </row>
    <row r="20" customFormat="false" ht="15" hidden="false" customHeight="false" outlineLevel="0" collapsed="false">
      <c r="A20" s="8" t="s">
        <v>66</v>
      </c>
      <c r="B20" s="7" t="n">
        <v>1005</v>
      </c>
      <c r="C20" s="8" t="s">
        <v>67</v>
      </c>
      <c r="D20" s="10" t="n">
        <v>15000</v>
      </c>
      <c r="E20" s="10" t="n">
        <v>0</v>
      </c>
      <c r="F20" s="9" t="str">
        <f aca="false">IF($A20="","",$A20&amp;"|"&amp;$B20)</f>
        <v>PROPCO|1005</v>
      </c>
      <c r="G20" s="11" t="n">
        <f aca="false">IF($A20="","",IFERROR(VLOOKUP($F20,Mapping!$A:$E,5,0),"UNMAPPED"))</f>
        <v>1000</v>
      </c>
      <c r="H20" s="12" t="n">
        <f aca="false">IF($A20="","",$D20-$E20)</f>
        <v>15000</v>
      </c>
    </row>
    <row r="21" customFormat="false" ht="15" hidden="false" customHeight="false" outlineLevel="0" collapsed="false">
      <c r="A21" s="8" t="s">
        <v>66</v>
      </c>
      <c r="B21" s="7" t="n">
        <v>1600</v>
      </c>
      <c r="C21" s="8" t="s">
        <v>68</v>
      </c>
      <c r="D21" s="10" t="n">
        <v>210000</v>
      </c>
      <c r="E21" s="10" t="n">
        <v>0</v>
      </c>
      <c r="F21" s="9" t="str">
        <f aca="false">IF($A21="","",$A21&amp;"|"&amp;$B21)</f>
        <v>PROPCO|1600</v>
      </c>
      <c r="G21" s="11" t="n">
        <f aca="false">IF($A21="","",IFERROR(VLOOKUP($F21,Mapping!$A:$E,5,0),"UNMAPPED"))</f>
        <v>1600</v>
      </c>
      <c r="H21" s="12" t="n">
        <f aca="false">IF($A21="","",$D21-$E21)</f>
        <v>210000</v>
      </c>
    </row>
    <row r="22" customFormat="false" ht="15" hidden="false" customHeight="false" outlineLevel="0" collapsed="false">
      <c r="A22" s="8" t="s">
        <v>66</v>
      </c>
      <c r="B22" s="7" t="n">
        <v>1510</v>
      </c>
      <c r="C22" s="8" t="s">
        <v>28</v>
      </c>
      <c r="D22" s="10" t="n">
        <v>0</v>
      </c>
      <c r="E22" s="10" t="n">
        <v>40000</v>
      </c>
      <c r="F22" s="9" t="str">
        <f aca="false">IF($A22="","",$A22&amp;"|"&amp;$B22)</f>
        <v>PROPCO|1510</v>
      </c>
      <c r="G22" s="11" t="n">
        <f aca="false">IF($A22="","",IFERROR(VLOOKUP($F22,Mapping!$A:$E,5,0),"UNMAPPED"))</f>
        <v>1510</v>
      </c>
      <c r="H22" s="12" t="n">
        <f aca="false">IF($A22="","",$D22-$E22)</f>
        <v>-40000</v>
      </c>
    </row>
    <row r="23" customFormat="false" ht="15" hidden="false" customHeight="false" outlineLevel="0" collapsed="false">
      <c r="A23" s="8" t="s">
        <v>66</v>
      </c>
      <c r="B23" s="7" t="n">
        <v>2500</v>
      </c>
      <c r="C23" s="8" t="s">
        <v>69</v>
      </c>
      <c r="D23" s="10" t="n">
        <v>0</v>
      </c>
      <c r="E23" s="10" t="n">
        <v>150000</v>
      </c>
      <c r="F23" s="9" t="str">
        <f aca="false">IF($A23="","",$A23&amp;"|"&amp;$B23)</f>
        <v>PROPCO|2500</v>
      </c>
      <c r="G23" s="11" t="n">
        <f aca="false">IF($A23="","",IFERROR(VLOOKUP($F23,Mapping!$A:$E,5,0),"UNMAPPED"))</f>
        <v>2500</v>
      </c>
      <c r="H23" s="12" t="n">
        <f aca="false">IF($A23="","",$D23-$E23)</f>
        <v>-150000</v>
      </c>
    </row>
    <row r="24" customFormat="false" ht="15" hidden="false" customHeight="false" outlineLevel="0" collapsed="false">
      <c r="A24" s="8" t="s">
        <v>66</v>
      </c>
      <c r="B24" s="7" t="n">
        <v>3000</v>
      </c>
      <c r="C24" s="8" t="s">
        <v>57</v>
      </c>
      <c r="D24" s="10" t="n">
        <v>0</v>
      </c>
      <c r="E24" s="10" t="n">
        <v>20000</v>
      </c>
      <c r="F24" s="9" t="str">
        <f aca="false">IF($A24="","",$A24&amp;"|"&amp;$B24)</f>
        <v>PROPCO|3000</v>
      </c>
      <c r="G24" s="11" t="n">
        <f aca="false">IF($A24="","",IFERROR(VLOOKUP($F24,Mapping!$A:$E,5,0),"UNMAPPED"))</f>
        <v>3000</v>
      </c>
      <c r="H24" s="12" t="n">
        <f aca="false">IF($A24="","",$D24-$E24)</f>
        <v>-20000</v>
      </c>
    </row>
    <row r="25" customFormat="false" ht="15" hidden="false" customHeight="false" outlineLevel="0" collapsed="false">
      <c r="A25" s="8" t="s">
        <v>66</v>
      </c>
      <c r="B25" s="7" t="n">
        <v>3900</v>
      </c>
      <c r="C25" s="8" t="s">
        <v>58</v>
      </c>
      <c r="D25" s="10" t="n">
        <v>0</v>
      </c>
      <c r="E25" s="10" t="n">
        <v>8000</v>
      </c>
      <c r="F25" s="9" t="str">
        <f aca="false">IF($A25="","",$A25&amp;"|"&amp;$B25)</f>
        <v>PROPCO|3900</v>
      </c>
      <c r="G25" s="11" t="n">
        <f aca="false">IF($A25="","",IFERROR(VLOOKUP($F25,Mapping!$A:$E,5,0),"UNMAPPED"))</f>
        <v>3900</v>
      </c>
      <c r="H25" s="12" t="n">
        <f aca="false">IF($A25="","",$D25-$E25)</f>
        <v>-8000</v>
      </c>
    </row>
    <row r="26" customFormat="false" ht="15" hidden="false" customHeight="false" outlineLevel="0" collapsed="false">
      <c r="A26" s="8" t="s">
        <v>66</v>
      </c>
      <c r="B26" s="7" t="n">
        <v>4600</v>
      </c>
      <c r="C26" s="8" t="s">
        <v>41</v>
      </c>
      <c r="D26" s="10" t="n">
        <v>0</v>
      </c>
      <c r="E26" s="10" t="n">
        <v>12000</v>
      </c>
      <c r="F26" s="9" t="str">
        <f aca="false">IF($A26="","",$A26&amp;"|"&amp;$B26)</f>
        <v>PROPCO|4600</v>
      </c>
      <c r="G26" s="11" t="n">
        <f aca="false">IF($A26="","",IFERROR(VLOOKUP($F26,Mapping!$A:$E,5,0),"UNMAPPED"))</f>
        <v>4600</v>
      </c>
      <c r="H26" s="12" t="n">
        <f aca="false">IF($A26="","",$D26-$E26)</f>
        <v>-12000</v>
      </c>
    </row>
    <row r="27" customFormat="false" ht="15" hidden="false" customHeight="false" outlineLevel="0" collapsed="false">
      <c r="A27" s="8" t="s">
        <v>66</v>
      </c>
      <c r="B27" s="7" t="n">
        <v>6500</v>
      </c>
      <c r="C27" s="8" t="s">
        <v>47</v>
      </c>
      <c r="D27" s="10" t="n">
        <v>5000</v>
      </c>
      <c r="E27" s="10" t="n">
        <v>0</v>
      </c>
      <c r="F27" s="9" t="str">
        <f aca="false">IF($A27="","",$A27&amp;"|"&amp;$B27)</f>
        <v>PROPCO|6500</v>
      </c>
      <c r="G27" s="11" t="n">
        <f aca="false">IF($A27="","",IFERROR(VLOOKUP($F27,Mapping!$A:$E,5,0),"UNMAPPED"))</f>
        <v>6500</v>
      </c>
      <c r="H27" s="12" t="n">
        <f aca="false">IF($A27="","",$D27-$E27)</f>
        <v>5000</v>
      </c>
    </row>
    <row r="28" customFormat="false" ht="15" hidden="false" customHeight="false" outlineLevel="0" collapsed="false">
      <c r="A28" s="8"/>
      <c r="B28" s="7"/>
      <c r="C28" s="8"/>
      <c r="D28" s="10"/>
      <c r="E28" s="10"/>
      <c r="F28" s="9" t="str">
        <f aca="false">IF($A28="","",$A28&amp;"|"&amp;$B28)</f>
        <v/>
      </c>
      <c r="G28" s="11" t="str">
        <f aca="false">IF($A28="","",IFERROR(VLOOKUP($F28,Mapping!$A:$E,5,0),"UNMAPPED"))</f>
        <v/>
      </c>
      <c r="H28" s="12" t="str">
        <f aca="false">IF($A28="","",$D28-$E28)</f>
        <v/>
      </c>
    </row>
    <row r="29" customFormat="false" ht="15" hidden="false" customHeight="false" outlineLevel="0" collapsed="false">
      <c r="A29" s="8"/>
      <c r="B29" s="7"/>
      <c r="C29" s="8"/>
      <c r="D29" s="10"/>
      <c r="E29" s="10"/>
      <c r="F29" s="9" t="str">
        <f aca="false">IF($A29="","",$A29&amp;"|"&amp;$B29)</f>
        <v/>
      </c>
      <c r="G29" s="11" t="str">
        <f aca="false">IF($A29="","",IFERROR(VLOOKUP($F29,Mapping!$A:$E,5,0),"UNMAPPED"))</f>
        <v/>
      </c>
      <c r="H29" s="12" t="str">
        <f aca="false">IF($A29="","",$D29-$E29)</f>
        <v/>
      </c>
    </row>
    <row r="30" customFormat="false" ht="15" hidden="false" customHeight="false" outlineLevel="0" collapsed="false">
      <c r="A30" s="8"/>
      <c r="B30" s="7"/>
      <c r="C30" s="8"/>
      <c r="D30" s="10"/>
      <c r="E30" s="10"/>
      <c r="F30" s="9" t="str">
        <f aca="false">IF($A30="","",$A30&amp;"|"&amp;$B30)</f>
        <v/>
      </c>
      <c r="G30" s="11" t="str">
        <f aca="false">IF($A30="","",IFERROR(VLOOKUP($F30,Mapping!$A:$E,5,0),"UNMAPPED"))</f>
        <v/>
      </c>
      <c r="H30" s="12" t="str">
        <f aca="false">IF($A30="","",$D30-$E30)</f>
        <v/>
      </c>
    </row>
    <row r="31" customFormat="false" ht="15" hidden="false" customHeight="false" outlineLevel="0" collapsed="false">
      <c r="A31" s="8"/>
      <c r="B31" s="7"/>
      <c r="C31" s="8"/>
      <c r="D31" s="10"/>
      <c r="E31" s="10"/>
      <c r="F31" s="9" t="str">
        <f aca="false">IF($A31="","",$A31&amp;"|"&amp;$B31)</f>
        <v/>
      </c>
      <c r="G31" s="11" t="str">
        <f aca="false">IF($A31="","",IFERROR(VLOOKUP($F31,Mapping!$A:$E,5,0),"UNMAPPED"))</f>
        <v/>
      </c>
      <c r="H31" s="12" t="str">
        <f aca="false">IF($A31="","",$D31-$E31)</f>
        <v/>
      </c>
    </row>
    <row r="32" customFormat="false" ht="15" hidden="false" customHeight="false" outlineLevel="0" collapsed="false">
      <c r="A32" s="8"/>
      <c r="B32" s="7"/>
      <c r="C32" s="8"/>
      <c r="D32" s="10"/>
      <c r="E32" s="10"/>
      <c r="F32" s="9" t="str">
        <f aca="false">IF($A32="","",$A32&amp;"|"&amp;$B32)</f>
        <v/>
      </c>
      <c r="G32" s="11" t="str">
        <f aca="false">IF($A32="","",IFERROR(VLOOKUP($F32,Mapping!$A:$E,5,0),"UNMAPPED"))</f>
        <v/>
      </c>
      <c r="H32" s="12" t="str">
        <f aca="false">IF($A32="","",$D32-$E32)</f>
        <v/>
      </c>
    </row>
    <row r="33" customFormat="false" ht="15" hidden="false" customHeight="false" outlineLevel="0" collapsed="false">
      <c r="A33" s="8"/>
      <c r="B33" s="7"/>
      <c r="C33" s="8"/>
      <c r="D33" s="10"/>
      <c r="E33" s="10"/>
      <c r="F33" s="9" t="str">
        <f aca="false">IF($A33="","",$A33&amp;"|"&amp;$B33)</f>
        <v/>
      </c>
      <c r="G33" s="11" t="str">
        <f aca="false">IF($A33="","",IFERROR(VLOOKUP($F33,Mapping!$A:$E,5,0),"UNMAPPED"))</f>
        <v/>
      </c>
      <c r="H33" s="12" t="str">
        <f aca="false">IF($A33="","",$D33-$E33)</f>
        <v/>
      </c>
    </row>
    <row r="34" customFormat="false" ht="15" hidden="false" customHeight="false" outlineLevel="0" collapsed="false">
      <c r="A34" s="8"/>
      <c r="B34" s="7"/>
      <c r="C34" s="8"/>
      <c r="D34" s="10"/>
      <c r="E34" s="10"/>
      <c r="F34" s="9" t="str">
        <f aca="false">IF($A34="","",$A34&amp;"|"&amp;$B34)</f>
        <v/>
      </c>
      <c r="G34" s="11" t="str">
        <f aca="false">IF($A34="","",IFERROR(VLOOKUP($F34,Mapping!$A:$E,5,0),"UNMAPPED"))</f>
        <v/>
      </c>
      <c r="H34" s="12" t="str">
        <f aca="false">IF($A34="","",$D34-$E34)</f>
        <v/>
      </c>
    </row>
    <row r="35" customFormat="false" ht="15" hidden="false" customHeight="false" outlineLevel="0" collapsed="false">
      <c r="A35" s="8"/>
      <c r="B35" s="7"/>
      <c r="C35" s="8"/>
      <c r="D35" s="10"/>
      <c r="E35" s="10"/>
      <c r="F35" s="9" t="str">
        <f aca="false">IF($A35="","",$A35&amp;"|"&amp;$B35)</f>
        <v/>
      </c>
      <c r="G35" s="11" t="str">
        <f aca="false">IF($A35="","",IFERROR(VLOOKUP($F35,Mapping!$A:$E,5,0),"UNMAPPED"))</f>
        <v/>
      </c>
      <c r="H35" s="12" t="str">
        <f aca="false">IF($A35="","",$D35-$E35)</f>
        <v/>
      </c>
    </row>
    <row r="36" customFormat="false" ht="15" hidden="false" customHeight="false" outlineLevel="0" collapsed="false">
      <c r="A36" s="8"/>
      <c r="B36" s="7"/>
      <c r="C36" s="8"/>
      <c r="D36" s="10"/>
      <c r="E36" s="10"/>
      <c r="F36" s="9" t="str">
        <f aca="false">IF($A36="","",$A36&amp;"|"&amp;$B36)</f>
        <v/>
      </c>
      <c r="G36" s="11" t="str">
        <f aca="false">IF($A36="","",IFERROR(VLOOKUP($F36,Mapping!$A:$E,5,0),"UNMAPPED"))</f>
        <v/>
      </c>
      <c r="H36" s="12" t="str">
        <f aca="false">IF($A36="","",$D36-$E36)</f>
        <v/>
      </c>
    </row>
    <row r="37" customFormat="false" ht="15" hidden="false" customHeight="false" outlineLevel="0" collapsed="false">
      <c r="A37" s="8"/>
      <c r="B37" s="7"/>
      <c r="C37" s="8"/>
      <c r="D37" s="10"/>
      <c r="E37" s="10"/>
      <c r="F37" s="9" t="str">
        <f aca="false">IF($A37="","",$A37&amp;"|"&amp;$B37)</f>
        <v/>
      </c>
      <c r="G37" s="11" t="str">
        <f aca="false">IF($A37="","",IFERROR(VLOOKUP($F37,Mapping!$A:$E,5,0),"UNMAPPED"))</f>
        <v/>
      </c>
      <c r="H37" s="12" t="str">
        <f aca="false">IF($A37="","",$D37-$E37)</f>
        <v/>
      </c>
    </row>
    <row r="38" customFormat="false" ht="15" hidden="false" customHeight="false" outlineLevel="0" collapsed="false">
      <c r="A38" s="8"/>
      <c r="B38" s="7"/>
      <c r="C38" s="8"/>
      <c r="D38" s="10"/>
      <c r="E38" s="10"/>
      <c r="F38" s="9" t="str">
        <f aca="false">IF($A38="","",$A38&amp;"|"&amp;$B38)</f>
        <v/>
      </c>
      <c r="G38" s="11" t="str">
        <f aca="false">IF($A38="","",IFERROR(VLOOKUP($F38,Mapping!$A:$E,5,0),"UNMAPPED"))</f>
        <v/>
      </c>
      <c r="H38" s="12" t="str">
        <f aca="false">IF($A38="","",$D38-$E38)</f>
        <v/>
      </c>
    </row>
    <row r="39" customFormat="false" ht="15" hidden="false" customHeight="false" outlineLevel="0" collapsed="false">
      <c r="A39" s="8"/>
      <c r="B39" s="7"/>
      <c r="C39" s="8"/>
      <c r="D39" s="10"/>
      <c r="E39" s="10"/>
      <c r="F39" s="9" t="str">
        <f aca="false">IF($A39="","",$A39&amp;"|"&amp;$B39)</f>
        <v/>
      </c>
      <c r="G39" s="11" t="str">
        <f aca="false">IF($A39="","",IFERROR(VLOOKUP($F39,Mapping!$A:$E,5,0),"UNMAPPED"))</f>
        <v/>
      </c>
      <c r="H39" s="12" t="str">
        <f aca="false">IF($A39="","",$D39-$E39)</f>
        <v/>
      </c>
    </row>
    <row r="40" customFormat="false" ht="15" hidden="false" customHeight="false" outlineLevel="0" collapsed="false">
      <c r="A40" s="8"/>
      <c r="B40" s="7"/>
      <c r="C40" s="8"/>
      <c r="D40" s="10"/>
      <c r="E40" s="10"/>
      <c r="F40" s="9" t="str">
        <f aca="false">IF($A40="","",$A40&amp;"|"&amp;$B40)</f>
        <v/>
      </c>
      <c r="G40" s="11" t="str">
        <f aca="false">IF($A40="","",IFERROR(VLOOKUP($F40,Mapping!$A:$E,5,0),"UNMAPPED"))</f>
        <v/>
      </c>
      <c r="H40" s="12" t="str">
        <f aca="false">IF($A40="","",$D40-$E40)</f>
        <v/>
      </c>
    </row>
    <row r="41" customFormat="false" ht="15" hidden="false" customHeight="false" outlineLevel="0" collapsed="false">
      <c r="A41" s="8"/>
      <c r="B41" s="7"/>
      <c r="C41" s="8"/>
      <c r="D41" s="10"/>
      <c r="E41" s="10"/>
      <c r="F41" s="9" t="str">
        <f aca="false">IF($A41="","",$A41&amp;"|"&amp;$B41)</f>
        <v/>
      </c>
      <c r="G41" s="11" t="str">
        <f aca="false">IF($A41="","",IFERROR(VLOOKUP($F41,Mapping!$A:$E,5,0),"UNMAPPED"))</f>
        <v/>
      </c>
      <c r="H41" s="12" t="str">
        <f aca="false">IF($A41="","",$D41-$E41)</f>
        <v/>
      </c>
    </row>
    <row r="42" customFormat="false" ht="15" hidden="false" customHeight="false" outlineLevel="0" collapsed="false">
      <c r="A42" s="8"/>
      <c r="B42" s="7"/>
      <c r="C42" s="8"/>
      <c r="D42" s="10"/>
      <c r="E42" s="10"/>
      <c r="F42" s="9" t="str">
        <f aca="false">IF($A42="","",$A42&amp;"|"&amp;$B42)</f>
        <v/>
      </c>
      <c r="G42" s="11" t="str">
        <f aca="false">IF($A42="","",IFERROR(VLOOKUP($F42,Mapping!$A:$E,5,0),"UNMAPPED"))</f>
        <v/>
      </c>
      <c r="H42" s="12" t="str">
        <f aca="false">IF($A42="","",$D42-$E42)</f>
        <v/>
      </c>
    </row>
    <row r="43" customFormat="false" ht="15" hidden="false" customHeight="false" outlineLevel="0" collapsed="false">
      <c r="A43" s="8"/>
      <c r="B43" s="7"/>
      <c r="C43" s="8"/>
      <c r="D43" s="10"/>
      <c r="E43" s="10"/>
      <c r="F43" s="9" t="str">
        <f aca="false">IF($A43="","",$A43&amp;"|"&amp;$B43)</f>
        <v/>
      </c>
      <c r="G43" s="11" t="str">
        <f aca="false">IF($A43="","",IFERROR(VLOOKUP($F43,Mapping!$A:$E,5,0),"UNMAPPED"))</f>
        <v/>
      </c>
      <c r="H43" s="12" t="str">
        <f aca="false">IF($A43="","",$D43-$E43)</f>
        <v/>
      </c>
    </row>
    <row r="44" customFormat="false" ht="15" hidden="false" customHeight="false" outlineLevel="0" collapsed="false">
      <c r="A44" s="8"/>
      <c r="B44" s="7"/>
      <c r="C44" s="8"/>
      <c r="D44" s="10"/>
      <c r="E44" s="10"/>
      <c r="F44" s="9" t="str">
        <f aca="false">IF($A44="","",$A44&amp;"|"&amp;$B44)</f>
        <v/>
      </c>
      <c r="G44" s="11" t="str">
        <f aca="false">IF($A44="","",IFERROR(VLOOKUP($F44,Mapping!$A:$E,5,0),"UNMAPPED"))</f>
        <v/>
      </c>
      <c r="H44" s="12" t="str">
        <f aca="false">IF($A44="","",$D44-$E44)</f>
        <v/>
      </c>
    </row>
    <row r="45" customFormat="false" ht="15" hidden="false" customHeight="false" outlineLevel="0" collapsed="false">
      <c r="A45" s="8"/>
      <c r="B45" s="7"/>
      <c r="C45" s="8"/>
      <c r="D45" s="10"/>
      <c r="E45" s="10"/>
      <c r="F45" s="9" t="str">
        <f aca="false">IF($A45="","",$A45&amp;"|"&amp;$B45)</f>
        <v/>
      </c>
      <c r="G45" s="11" t="str">
        <f aca="false">IF($A45="","",IFERROR(VLOOKUP($F45,Mapping!$A:$E,5,0),"UNMAPPED"))</f>
        <v/>
      </c>
      <c r="H45" s="12" t="str">
        <f aca="false">IF($A45="","",$D45-$E45)</f>
        <v/>
      </c>
    </row>
    <row r="46" customFormat="false" ht="15" hidden="false" customHeight="false" outlineLevel="0" collapsed="false">
      <c r="A46" s="8"/>
      <c r="B46" s="7"/>
      <c r="C46" s="8"/>
      <c r="D46" s="10"/>
      <c r="E46" s="10"/>
      <c r="F46" s="9" t="str">
        <f aca="false">IF($A46="","",$A46&amp;"|"&amp;$B46)</f>
        <v/>
      </c>
      <c r="G46" s="11" t="str">
        <f aca="false">IF($A46="","",IFERROR(VLOOKUP($F46,Mapping!$A:$E,5,0),"UNMAPPED"))</f>
        <v/>
      </c>
      <c r="H46" s="12" t="str">
        <f aca="false">IF($A46="","",$D46-$E46)</f>
        <v/>
      </c>
    </row>
    <row r="47" customFormat="false" ht="15" hidden="false" customHeight="false" outlineLevel="0" collapsed="false">
      <c r="A47" s="8"/>
      <c r="B47" s="7"/>
      <c r="C47" s="8"/>
      <c r="D47" s="10"/>
      <c r="E47" s="10"/>
      <c r="F47" s="9" t="str">
        <f aca="false">IF($A47="","",$A47&amp;"|"&amp;$B47)</f>
        <v/>
      </c>
      <c r="G47" s="11" t="str">
        <f aca="false">IF($A47="","",IFERROR(VLOOKUP($F47,Mapping!$A:$E,5,0),"UNMAPPED"))</f>
        <v/>
      </c>
      <c r="H47" s="12" t="str">
        <f aca="false">IF($A47="","",$D47-$E47)</f>
        <v/>
      </c>
    </row>
    <row r="48" customFormat="false" ht="15" hidden="false" customHeight="false" outlineLevel="0" collapsed="false">
      <c r="A48" s="8"/>
      <c r="B48" s="7"/>
      <c r="C48" s="8"/>
      <c r="D48" s="10"/>
      <c r="E48" s="10"/>
      <c r="F48" s="9" t="str">
        <f aca="false">IF($A48="","",$A48&amp;"|"&amp;$B48)</f>
        <v/>
      </c>
      <c r="G48" s="11" t="str">
        <f aca="false">IF($A48="","",IFERROR(VLOOKUP($F48,Mapping!$A:$E,5,0),"UNMAPPED"))</f>
        <v/>
      </c>
      <c r="H48" s="12" t="str">
        <f aca="false">IF($A48="","",$D48-$E48)</f>
        <v/>
      </c>
    </row>
    <row r="49" customFormat="false" ht="15" hidden="false" customHeight="false" outlineLevel="0" collapsed="false">
      <c r="A49" s="8"/>
      <c r="B49" s="7"/>
      <c r="C49" s="8"/>
      <c r="D49" s="10"/>
      <c r="E49" s="10"/>
      <c r="F49" s="9" t="str">
        <f aca="false">IF($A49="","",$A49&amp;"|"&amp;$B49)</f>
        <v/>
      </c>
      <c r="G49" s="11" t="str">
        <f aca="false">IF($A49="","",IFERROR(VLOOKUP($F49,Mapping!$A:$E,5,0),"UNMAPPED"))</f>
        <v/>
      </c>
      <c r="H49" s="12" t="str">
        <f aca="false">IF($A49="","",$D49-$E49)</f>
        <v/>
      </c>
    </row>
    <row r="50" customFormat="false" ht="15" hidden="false" customHeight="false" outlineLevel="0" collapsed="false">
      <c r="A50" s="8"/>
      <c r="B50" s="7"/>
      <c r="C50" s="8"/>
      <c r="D50" s="10"/>
      <c r="E50" s="10"/>
      <c r="F50" s="9" t="str">
        <f aca="false">IF($A50="","",$A50&amp;"|"&amp;$B50)</f>
        <v/>
      </c>
      <c r="G50" s="11" t="str">
        <f aca="false">IF($A50="","",IFERROR(VLOOKUP($F50,Mapping!$A:$E,5,0),"UNMAPPED"))</f>
        <v/>
      </c>
      <c r="H50" s="12" t="str">
        <f aca="false">IF($A50="","",$D50-$E50)</f>
        <v/>
      </c>
    </row>
    <row r="51" customFormat="false" ht="15" hidden="false" customHeight="false" outlineLevel="0" collapsed="false">
      <c r="A51" s="8"/>
      <c r="B51" s="7"/>
      <c r="C51" s="8"/>
      <c r="D51" s="10"/>
      <c r="E51" s="10"/>
      <c r="F51" s="9" t="str">
        <f aca="false">IF($A51="","",$A51&amp;"|"&amp;$B51)</f>
        <v/>
      </c>
      <c r="G51" s="11" t="str">
        <f aca="false">IF($A51="","",IFERROR(VLOOKUP($F51,Mapping!$A:$E,5,0),"UNMAPPED"))</f>
        <v/>
      </c>
      <c r="H51" s="12" t="str">
        <f aca="false">IF($A51="","",$D51-$E51)</f>
        <v/>
      </c>
    </row>
    <row r="52" customFormat="false" ht="15" hidden="false" customHeight="false" outlineLevel="0" collapsed="false">
      <c r="A52" s="8"/>
      <c r="B52" s="7"/>
      <c r="C52" s="8"/>
      <c r="D52" s="10"/>
      <c r="E52" s="10"/>
      <c r="F52" s="9" t="str">
        <f aca="false">IF($A52="","",$A52&amp;"|"&amp;$B52)</f>
        <v/>
      </c>
      <c r="G52" s="11" t="str">
        <f aca="false">IF($A52="","",IFERROR(VLOOKUP($F52,Mapping!$A:$E,5,0),"UNMAPPED"))</f>
        <v/>
      </c>
      <c r="H52" s="12" t="str">
        <f aca="false">IF($A52="","",$D52-$E52)</f>
        <v/>
      </c>
    </row>
    <row r="53" customFormat="false" ht="15" hidden="false" customHeight="false" outlineLevel="0" collapsed="false">
      <c r="A53" s="8"/>
      <c r="B53" s="7"/>
      <c r="C53" s="8"/>
      <c r="D53" s="10"/>
      <c r="E53" s="10"/>
      <c r="F53" s="9" t="str">
        <f aca="false">IF($A53="","",$A53&amp;"|"&amp;$B53)</f>
        <v/>
      </c>
      <c r="G53" s="11" t="str">
        <f aca="false">IF($A53="","",IFERROR(VLOOKUP($F53,Mapping!$A:$E,5,0),"UNMAPPED"))</f>
        <v/>
      </c>
      <c r="H53" s="12" t="str">
        <f aca="false">IF($A53="","",$D53-$E53)</f>
        <v/>
      </c>
    </row>
    <row r="54" customFormat="false" ht="15" hidden="false" customHeight="false" outlineLevel="0" collapsed="false">
      <c r="A54" s="8"/>
      <c r="B54" s="7"/>
      <c r="C54" s="8"/>
      <c r="D54" s="10"/>
      <c r="E54" s="10"/>
      <c r="F54" s="9" t="str">
        <f aca="false">IF($A54="","",$A54&amp;"|"&amp;$B54)</f>
        <v/>
      </c>
      <c r="G54" s="11" t="str">
        <f aca="false">IF($A54="","",IFERROR(VLOOKUP($F54,Mapping!$A:$E,5,0),"UNMAPPED"))</f>
        <v/>
      </c>
      <c r="H54" s="12" t="str">
        <f aca="false">IF($A54="","",$D54-$E54)</f>
        <v/>
      </c>
    </row>
    <row r="55" customFormat="false" ht="15" hidden="false" customHeight="false" outlineLevel="0" collapsed="false">
      <c r="A55" s="8"/>
      <c r="B55" s="7"/>
      <c r="C55" s="8"/>
      <c r="D55" s="10"/>
      <c r="E55" s="10"/>
      <c r="F55" s="9" t="str">
        <f aca="false">IF($A55="","",$A55&amp;"|"&amp;$B55)</f>
        <v/>
      </c>
      <c r="G55" s="11" t="str">
        <f aca="false">IF($A55="","",IFERROR(VLOOKUP($F55,Mapping!$A:$E,5,0),"UNMAPPED"))</f>
        <v/>
      </c>
      <c r="H55" s="12" t="str">
        <f aca="false">IF($A55="","",$D55-$E55)</f>
        <v/>
      </c>
    </row>
    <row r="56" customFormat="false" ht="15" hidden="false" customHeight="false" outlineLevel="0" collapsed="false">
      <c r="A56" s="8"/>
      <c r="B56" s="7"/>
      <c r="C56" s="8"/>
      <c r="D56" s="10"/>
      <c r="E56" s="10"/>
      <c r="F56" s="9" t="str">
        <f aca="false">IF($A56="","",$A56&amp;"|"&amp;$B56)</f>
        <v/>
      </c>
      <c r="G56" s="11" t="str">
        <f aca="false">IF($A56="","",IFERROR(VLOOKUP($F56,Mapping!$A:$E,5,0),"UNMAPPED"))</f>
        <v/>
      </c>
      <c r="H56" s="12" t="str">
        <f aca="false">IF($A56="","",$D56-$E56)</f>
        <v/>
      </c>
    </row>
    <row r="57" customFormat="false" ht="15" hidden="false" customHeight="false" outlineLevel="0" collapsed="false">
      <c r="A57" s="8"/>
      <c r="B57" s="7"/>
      <c r="C57" s="8"/>
      <c r="D57" s="10"/>
      <c r="E57" s="10"/>
      <c r="F57" s="9" t="str">
        <f aca="false">IF($A57="","",$A57&amp;"|"&amp;$B57)</f>
        <v/>
      </c>
      <c r="G57" s="11" t="str">
        <f aca="false">IF($A57="","",IFERROR(VLOOKUP($F57,Mapping!$A:$E,5,0),"UNMAPPED"))</f>
        <v/>
      </c>
      <c r="H57" s="12" t="str">
        <f aca="false">IF($A57="","",$D57-$E57)</f>
        <v/>
      </c>
    </row>
    <row r="58" customFormat="false" ht="15" hidden="false" customHeight="false" outlineLevel="0" collapsed="false">
      <c r="A58" s="8"/>
      <c r="B58" s="7"/>
      <c r="C58" s="8"/>
      <c r="D58" s="10"/>
      <c r="E58" s="10"/>
      <c r="F58" s="9" t="str">
        <f aca="false">IF($A58="","",$A58&amp;"|"&amp;$B58)</f>
        <v/>
      </c>
      <c r="G58" s="11" t="str">
        <f aca="false">IF($A58="","",IFERROR(VLOOKUP($F58,Mapping!$A:$E,5,0),"UNMAPPED"))</f>
        <v/>
      </c>
      <c r="H58" s="12" t="str">
        <f aca="false">IF($A58="","",$D58-$E58)</f>
        <v/>
      </c>
    </row>
    <row r="59" customFormat="false" ht="15" hidden="false" customHeight="false" outlineLevel="0" collapsed="false">
      <c r="A59" s="8"/>
      <c r="B59" s="7"/>
      <c r="C59" s="8"/>
      <c r="D59" s="10"/>
      <c r="E59" s="10"/>
      <c r="F59" s="9" t="str">
        <f aca="false">IF($A59="","",$A59&amp;"|"&amp;$B59)</f>
        <v/>
      </c>
      <c r="G59" s="11" t="str">
        <f aca="false">IF($A59="","",IFERROR(VLOOKUP($F59,Mapping!$A:$E,5,0),"UNMAPPED"))</f>
        <v/>
      </c>
      <c r="H59" s="12" t="str">
        <f aca="false">IF($A59="","",$D59-$E59)</f>
        <v/>
      </c>
    </row>
    <row r="60" customFormat="false" ht="15" hidden="false" customHeight="false" outlineLevel="0" collapsed="false">
      <c r="A60" s="8"/>
      <c r="B60" s="7"/>
      <c r="C60" s="8"/>
      <c r="D60" s="10"/>
      <c r="E60" s="10"/>
      <c r="F60" s="9" t="str">
        <f aca="false">IF($A60="","",$A60&amp;"|"&amp;$B60)</f>
        <v/>
      </c>
      <c r="G60" s="11" t="str">
        <f aca="false">IF($A60="","",IFERROR(VLOOKUP($F60,Mapping!$A:$E,5,0),"UNMAPPED"))</f>
        <v/>
      </c>
      <c r="H60" s="12" t="str">
        <f aca="false">IF($A60="","",$D60-$E60)</f>
        <v/>
      </c>
    </row>
    <row r="61" customFormat="false" ht="15" hidden="false" customHeight="false" outlineLevel="0" collapsed="false">
      <c r="A61" s="8"/>
      <c r="B61" s="7"/>
      <c r="C61" s="8"/>
      <c r="D61" s="10"/>
      <c r="E61" s="10"/>
      <c r="F61" s="9" t="str">
        <f aca="false">IF($A61="","",$A61&amp;"|"&amp;$B61)</f>
        <v/>
      </c>
      <c r="G61" s="11" t="str">
        <f aca="false">IF($A61="","",IFERROR(VLOOKUP($F61,Mapping!$A:$E,5,0),"UNMAPPED"))</f>
        <v/>
      </c>
      <c r="H61" s="12" t="str">
        <f aca="false">IF($A61="","",$D61-$E61)</f>
        <v/>
      </c>
    </row>
    <row r="62" customFormat="false" ht="15" hidden="false" customHeight="false" outlineLevel="0" collapsed="false">
      <c r="A62" s="8"/>
      <c r="B62" s="7"/>
      <c r="C62" s="8"/>
      <c r="D62" s="10"/>
      <c r="E62" s="10"/>
      <c r="F62" s="9" t="str">
        <f aca="false">IF($A62="","",$A62&amp;"|"&amp;$B62)</f>
        <v/>
      </c>
      <c r="G62" s="11" t="str">
        <f aca="false">IF($A62="","",IFERROR(VLOOKUP($F62,Mapping!$A:$E,5,0),"UNMAPPED"))</f>
        <v/>
      </c>
      <c r="H62" s="12" t="str">
        <f aca="false">IF($A62="","",$D62-$E62)</f>
        <v/>
      </c>
    </row>
    <row r="63" customFormat="false" ht="15" hidden="false" customHeight="false" outlineLevel="0" collapsed="false">
      <c r="A63" s="8"/>
      <c r="B63" s="7"/>
      <c r="C63" s="8"/>
      <c r="D63" s="10"/>
      <c r="E63" s="10"/>
      <c r="F63" s="9" t="str">
        <f aca="false">IF($A63="","",$A63&amp;"|"&amp;$B63)</f>
        <v/>
      </c>
      <c r="G63" s="11" t="str">
        <f aca="false">IF($A63="","",IFERROR(VLOOKUP($F63,Mapping!$A:$E,5,0),"UNMAPPED"))</f>
        <v/>
      </c>
      <c r="H63" s="12" t="str">
        <f aca="false">IF($A63="","",$D63-$E63)</f>
        <v/>
      </c>
    </row>
    <row r="64" customFormat="false" ht="15" hidden="false" customHeight="false" outlineLevel="0" collapsed="false">
      <c r="A64" s="8"/>
      <c r="B64" s="7"/>
      <c r="C64" s="8"/>
      <c r="D64" s="10"/>
      <c r="E64" s="10"/>
      <c r="F64" s="9" t="str">
        <f aca="false">IF($A64="","",$A64&amp;"|"&amp;$B64)</f>
        <v/>
      </c>
      <c r="G64" s="11" t="str">
        <f aca="false">IF($A64="","",IFERROR(VLOOKUP($F64,Mapping!$A:$E,5,0),"UNMAPPED"))</f>
        <v/>
      </c>
      <c r="H64" s="12" t="str">
        <f aca="false">IF($A64="","",$D64-$E64)</f>
        <v/>
      </c>
    </row>
    <row r="65" customFormat="false" ht="15" hidden="false" customHeight="false" outlineLevel="0" collapsed="false">
      <c r="A65" s="8"/>
      <c r="B65" s="7"/>
      <c r="C65" s="8"/>
      <c r="D65" s="10"/>
      <c r="E65" s="10"/>
      <c r="F65" s="9" t="str">
        <f aca="false">IF($A65="","",$A65&amp;"|"&amp;$B65)</f>
        <v/>
      </c>
      <c r="G65" s="11" t="str">
        <f aca="false">IF($A65="","",IFERROR(VLOOKUP($F65,Mapping!$A:$E,5,0),"UNMAPPED"))</f>
        <v/>
      </c>
      <c r="H65" s="12" t="str">
        <f aca="false">IF($A65="","",$D65-$E65)</f>
        <v/>
      </c>
    </row>
    <row r="66" customFormat="false" ht="15" hidden="false" customHeight="false" outlineLevel="0" collapsed="false">
      <c r="A66" s="8"/>
      <c r="B66" s="7"/>
      <c r="C66" s="8"/>
      <c r="D66" s="10"/>
      <c r="E66" s="10"/>
      <c r="F66" s="9" t="str">
        <f aca="false">IF($A66="","",$A66&amp;"|"&amp;$B66)</f>
        <v/>
      </c>
      <c r="G66" s="11" t="str">
        <f aca="false">IF($A66="","",IFERROR(VLOOKUP($F66,Mapping!$A:$E,5,0),"UNMAPPED"))</f>
        <v/>
      </c>
      <c r="H66" s="12" t="str">
        <f aca="false">IF($A66="","",$D66-$E66)</f>
        <v/>
      </c>
    </row>
    <row r="67" customFormat="false" ht="15" hidden="false" customHeight="false" outlineLevel="0" collapsed="false">
      <c r="A67" s="8"/>
      <c r="B67" s="7"/>
      <c r="C67" s="8"/>
      <c r="D67" s="10"/>
      <c r="E67" s="10"/>
      <c r="F67" s="9" t="str">
        <f aca="false">IF($A67="","",$A67&amp;"|"&amp;$B67)</f>
        <v/>
      </c>
      <c r="G67" s="11" t="str">
        <f aca="false">IF($A67="","",IFERROR(VLOOKUP($F67,Mapping!$A:$E,5,0),"UNMAPPED"))</f>
        <v/>
      </c>
      <c r="H67" s="12" t="str">
        <f aca="false">IF($A67="","",$D67-$E67)</f>
        <v/>
      </c>
    </row>
    <row r="68" customFormat="false" ht="15" hidden="false" customHeight="false" outlineLevel="0" collapsed="false">
      <c r="A68" s="8"/>
      <c r="B68" s="7"/>
      <c r="C68" s="8"/>
      <c r="D68" s="10"/>
      <c r="E68" s="10"/>
      <c r="F68" s="9" t="str">
        <f aca="false">IF($A68="","",$A68&amp;"|"&amp;$B68)</f>
        <v/>
      </c>
      <c r="G68" s="11" t="str">
        <f aca="false">IF($A68="","",IFERROR(VLOOKUP($F68,Mapping!$A:$E,5,0),"UNMAPPED"))</f>
        <v/>
      </c>
      <c r="H68" s="12" t="str">
        <f aca="false">IF($A68="","",$D68-$E68)</f>
        <v/>
      </c>
    </row>
    <row r="69" customFormat="false" ht="15" hidden="false" customHeight="false" outlineLevel="0" collapsed="false">
      <c r="A69" s="8"/>
      <c r="B69" s="7"/>
      <c r="C69" s="8"/>
      <c r="D69" s="10"/>
      <c r="E69" s="10"/>
      <c r="F69" s="9" t="str">
        <f aca="false">IF($A69="","",$A69&amp;"|"&amp;$B69)</f>
        <v/>
      </c>
      <c r="G69" s="11" t="str">
        <f aca="false">IF($A69="","",IFERROR(VLOOKUP($F69,Mapping!$A:$E,5,0),"UNMAPPED"))</f>
        <v/>
      </c>
      <c r="H69" s="12" t="str">
        <f aca="false">IF($A69="","",$D69-$E69)</f>
        <v/>
      </c>
    </row>
    <row r="70" customFormat="false" ht="15" hidden="false" customHeight="false" outlineLevel="0" collapsed="false">
      <c r="A70" s="8"/>
      <c r="B70" s="7"/>
      <c r="C70" s="8"/>
      <c r="D70" s="10"/>
      <c r="E70" s="10"/>
      <c r="F70" s="9" t="str">
        <f aca="false">IF($A70="","",$A70&amp;"|"&amp;$B70)</f>
        <v/>
      </c>
      <c r="G70" s="11" t="str">
        <f aca="false">IF($A70="","",IFERROR(VLOOKUP($F70,Mapping!$A:$E,5,0),"UNMAPPED"))</f>
        <v/>
      </c>
      <c r="H70" s="12" t="str">
        <f aca="false">IF($A70="","",$D70-$E70)</f>
        <v/>
      </c>
    </row>
    <row r="71" customFormat="false" ht="15" hidden="false" customHeight="false" outlineLevel="0" collapsed="false">
      <c r="A71" s="8"/>
      <c r="B71" s="7"/>
      <c r="C71" s="8"/>
      <c r="D71" s="10"/>
      <c r="E71" s="10"/>
      <c r="F71" s="9" t="str">
        <f aca="false">IF($A71="","",$A71&amp;"|"&amp;$B71)</f>
        <v/>
      </c>
      <c r="G71" s="11" t="str">
        <f aca="false">IF($A71="","",IFERROR(VLOOKUP($F71,Mapping!$A:$E,5,0),"UNMAPPED"))</f>
        <v/>
      </c>
      <c r="H71" s="12" t="str">
        <f aca="false">IF($A71="","",$D71-$E71)</f>
        <v/>
      </c>
    </row>
    <row r="72" customFormat="false" ht="15" hidden="false" customHeight="false" outlineLevel="0" collapsed="false">
      <c r="A72" s="8"/>
      <c r="B72" s="7"/>
      <c r="C72" s="8"/>
      <c r="D72" s="10"/>
      <c r="E72" s="10"/>
      <c r="F72" s="9" t="str">
        <f aca="false">IF($A72="","",$A72&amp;"|"&amp;$B72)</f>
        <v/>
      </c>
      <c r="G72" s="11" t="str">
        <f aca="false">IF($A72="","",IFERROR(VLOOKUP($F72,Mapping!$A:$E,5,0),"UNMAPPED"))</f>
        <v/>
      </c>
      <c r="H72" s="12" t="str">
        <f aca="false">IF($A72="","",$D72-$E72)</f>
        <v/>
      </c>
    </row>
    <row r="73" customFormat="false" ht="15" hidden="false" customHeight="false" outlineLevel="0" collapsed="false">
      <c r="A73" s="8"/>
      <c r="B73" s="7"/>
      <c r="C73" s="8"/>
      <c r="D73" s="10"/>
      <c r="E73" s="10"/>
      <c r="F73" s="9" t="str">
        <f aca="false">IF($A73="","",$A73&amp;"|"&amp;$B73)</f>
        <v/>
      </c>
      <c r="G73" s="11" t="str">
        <f aca="false">IF($A73="","",IFERROR(VLOOKUP($F73,Mapping!$A:$E,5,0),"UNMAPPED"))</f>
        <v/>
      </c>
      <c r="H73" s="12" t="str">
        <f aca="false">IF($A73="","",$D73-$E73)</f>
        <v/>
      </c>
    </row>
    <row r="74" customFormat="false" ht="15" hidden="false" customHeight="false" outlineLevel="0" collapsed="false">
      <c r="A74" s="8"/>
      <c r="B74" s="7"/>
      <c r="C74" s="8"/>
      <c r="D74" s="10"/>
      <c r="E74" s="10"/>
      <c r="F74" s="9" t="str">
        <f aca="false">IF($A74="","",$A74&amp;"|"&amp;$B74)</f>
        <v/>
      </c>
      <c r="G74" s="11" t="str">
        <f aca="false">IF($A74="","",IFERROR(VLOOKUP($F74,Mapping!$A:$E,5,0),"UNMAPPED"))</f>
        <v/>
      </c>
      <c r="H74" s="12" t="str">
        <f aca="false">IF($A74="","",$D74-$E74)</f>
        <v/>
      </c>
    </row>
    <row r="75" customFormat="false" ht="15" hidden="false" customHeight="false" outlineLevel="0" collapsed="false">
      <c r="A75" s="8"/>
      <c r="B75" s="7"/>
      <c r="C75" s="8"/>
      <c r="D75" s="10"/>
      <c r="E75" s="10"/>
      <c r="F75" s="9" t="str">
        <f aca="false">IF($A75="","",$A75&amp;"|"&amp;$B75)</f>
        <v/>
      </c>
      <c r="G75" s="11" t="str">
        <f aca="false">IF($A75="","",IFERROR(VLOOKUP($F75,Mapping!$A:$E,5,0),"UNMAPPED"))</f>
        <v/>
      </c>
      <c r="H75" s="12" t="str">
        <f aca="false">IF($A75="","",$D75-$E75)</f>
        <v/>
      </c>
    </row>
    <row r="76" customFormat="false" ht="15" hidden="false" customHeight="false" outlineLevel="0" collapsed="false">
      <c r="A76" s="8"/>
      <c r="B76" s="7"/>
      <c r="C76" s="8"/>
      <c r="D76" s="10"/>
      <c r="E76" s="10"/>
      <c r="F76" s="9" t="str">
        <f aca="false">IF($A76="","",$A76&amp;"|"&amp;$B76)</f>
        <v/>
      </c>
      <c r="G76" s="11" t="str">
        <f aca="false">IF($A76="","",IFERROR(VLOOKUP($F76,Mapping!$A:$E,5,0),"UNMAPPED"))</f>
        <v/>
      </c>
      <c r="H76" s="12" t="str">
        <f aca="false">IF($A76="","",$D76-$E76)</f>
        <v/>
      </c>
    </row>
    <row r="77" customFormat="false" ht="15" hidden="false" customHeight="false" outlineLevel="0" collapsed="false">
      <c r="A77" s="8"/>
      <c r="B77" s="7"/>
      <c r="C77" s="8"/>
      <c r="D77" s="10"/>
      <c r="E77" s="10"/>
      <c r="F77" s="9" t="str">
        <f aca="false">IF($A77="","",$A77&amp;"|"&amp;$B77)</f>
        <v/>
      </c>
      <c r="G77" s="11" t="str">
        <f aca="false">IF($A77="","",IFERROR(VLOOKUP($F77,Mapping!$A:$E,5,0),"UNMAPPED"))</f>
        <v/>
      </c>
      <c r="H77" s="12" t="str">
        <f aca="false">IF($A77="","",$D77-$E77)</f>
        <v/>
      </c>
    </row>
    <row r="78" customFormat="false" ht="15" hidden="false" customHeight="false" outlineLevel="0" collapsed="false">
      <c r="A78" s="8"/>
      <c r="B78" s="7"/>
      <c r="C78" s="8"/>
      <c r="D78" s="10"/>
      <c r="E78" s="10"/>
      <c r="F78" s="9" t="str">
        <f aca="false">IF($A78="","",$A78&amp;"|"&amp;$B78)</f>
        <v/>
      </c>
      <c r="G78" s="11" t="str">
        <f aca="false">IF($A78="","",IFERROR(VLOOKUP($F78,Mapping!$A:$E,5,0),"UNMAPPED"))</f>
        <v/>
      </c>
      <c r="H78" s="12" t="str">
        <f aca="false">IF($A78="","",$D78-$E78)</f>
        <v/>
      </c>
    </row>
    <row r="79" customFormat="false" ht="15" hidden="false" customHeight="false" outlineLevel="0" collapsed="false">
      <c r="A79" s="8"/>
      <c r="B79" s="7"/>
      <c r="C79" s="8"/>
      <c r="D79" s="10"/>
      <c r="E79" s="10"/>
      <c r="F79" s="9" t="str">
        <f aca="false">IF($A79="","",$A79&amp;"|"&amp;$B79)</f>
        <v/>
      </c>
      <c r="G79" s="11" t="str">
        <f aca="false">IF($A79="","",IFERROR(VLOOKUP($F79,Mapping!$A:$E,5,0),"UNMAPPED"))</f>
        <v/>
      </c>
      <c r="H79" s="12" t="str">
        <f aca="false">IF($A79="","",$D79-$E79)</f>
        <v/>
      </c>
    </row>
    <row r="80" customFormat="false" ht="15" hidden="false" customHeight="false" outlineLevel="0" collapsed="false">
      <c r="A80" s="8"/>
      <c r="B80" s="7"/>
      <c r="C80" s="8"/>
      <c r="D80" s="10"/>
      <c r="E80" s="10"/>
      <c r="F80" s="9" t="str">
        <f aca="false">IF($A80="","",$A80&amp;"|"&amp;$B80)</f>
        <v/>
      </c>
      <c r="G80" s="11" t="str">
        <f aca="false">IF($A80="","",IFERROR(VLOOKUP($F80,Mapping!$A:$E,5,0),"UNMAPPED"))</f>
        <v/>
      </c>
      <c r="H80" s="12" t="str">
        <f aca="false">IF($A80="","",$D80-$E80)</f>
        <v/>
      </c>
    </row>
    <row r="81" customFormat="false" ht="15" hidden="false" customHeight="false" outlineLevel="0" collapsed="false">
      <c r="A81" s="8"/>
      <c r="B81" s="7"/>
      <c r="C81" s="8"/>
      <c r="D81" s="10"/>
      <c r="E81" s="10"/>
      <c r="F81" s="9" t="str">
        <f aca="false">IF($A81="","",$A81&amp;"|"&amp;$B81)</f>
        <v/>
      </c>
      <c r="G81" s="11" t="str">
        <f aca="false">IF($A81="","",IFERROR(VLOOKUP($F81,Mapping!$A:$E,5,0),"UNMAPPED"))</f>
        <v/>
      </c>
      <c r="H81" s="12" t="str">
        <f aca="false">IF($A81="","",$D81-$E81)</f>
        <v/>
      </c>
    </row>
    <row r="82" customFormat="false" ht="15" hidden="false" customHeight="false" outlineLevel="0" collapsed="false">
      <c r="A82" s="8"/>
      <c r="B82" s="7"/>
      <c r="C82" s="8"/>
      <c r="D82" s="10"/>
      <c r="E82" s="10"/>
      <c r="F82" s="9" t="str">
        <f aca="false">IF($A82="","",$A82&amp;"|"&amp;$B82)</f>
        <v/>
      </c>
      <c r="G82" s="11" t="str">
        <f aca="false">IF($A82="","",IFERROR(VLOOKUP($F82,Mapping!$A:$E,5,0),"UNMAPPED"))</f>
        <v/>
      </c>
      <c r="H82" s="12" t="str">
        <f aca="false">IF($A82="","",$D82-$E82)</f>
        <v/>
      </c>
    </row>
    <row r="83" customFormat="false" ht="15" hidden="false" customHeight="false" outlineLevel="0" collapsed="false">
      <c r="A83" s="8"/>
      <c r="B83" s="7"/>
      <c r="C83" s="8"/>
      <c r="D83" s="10"/>
      <c r="E83" s="10"/>
      <c r="F83" s="9" t="str">
        <f aca="false">IF($A83="","",$A83&amp;"|"&amp;$B83)</f>
        <v/>
      </c>
      <c r="G83" s="11" t="str">
        <f aca="false">IF($A83="","",IFERROR(VLOOKUP($F83,Mapping!$A:$E,5,0),"UNMAPPED"))</f>
        <v/>
      </c>
      <c r="H83" s="12" t="str">
        <f aca="false">IF($A83="","",$D83-$E83)</f>
        <v/>
      </c>
    </row>
    <row r="84" customFormat="false" ht="15" hidden="false" customHeight="false" outlineLevel="0" collapsed="false">
      <c r="A84" s="8"/>
      <c r="B84" s="7"/>
      <c r="C84" s="8"/>
      <c r="D84" s="10"/>
      <c r="E84" s="10"/>
      <c r="F84" s="9" t="str">
        <f aca="false">IF($A84="","",$A84&amp;"|"&amp;$B84)</f>
        <v/>
      </c>
      <c r="G84" s="11" t="str">
        <f aca="false">IF($A84="","",IFERROR(VLOOKUP($F84,Mapping!$A:$E,5,0),"UNMAPPED"))</f>
        <v/>
      </c>
      <c r="H84" s="12" t="str">
        <f aca="false">IF($A84="","",$D84-$E84)</f>
        <v/>
      </c>
    </row>
    <row r="85" customFormat="false" ht="15" hidden="false" customHeight="false" outlineLevel="0" collapsed="false">
      <c r="A85" s="8"/>
      <c r="B85" s="7"/>
      <c r="C85" s="8"/>
      <c r="D85" s="10"/>
      <c r="E85" s="10"/>
      <c r="F85" s="9" t="str">
        <f aca="false">IF($A85="","",$A85&amp;"|"&amp;$B85)</f>
        <v/>
      </c>
      <c r="G85" s="11" t="str">
        <f aca="false">IF($A85="","",IFERROR(VLOOKUP($F85,Mapping!$A:$E,5,0),"UNMAPPED"))</f>
        <v/>
      </c>
      <c r="H85" s="12" t="str">
        <f aca="false">IF($A85="","",$D85-$E85)</f>
        <v/>
      </c>
    </row>
    <row r="86" customFormat="false" ht="15" hidden="false" customHeight="false" outlineLevel="0" collapsed="false">
      <c r="A86" s="8"/>
      <c r="B86" s="7"/>
      <c r="C86" s="8"/>
      <c r="D86" s="10"/>
      <c r="E86" s="10"/>
      <c r="F86" s="9" t="str">
        <f aca="false">IF($A86="","",$A86&amp;"|"&amp;$B86)</f>
        <v/>
      </c>
      <c r="G86" s="11" t="str">
        <f aca="false">IF($A86="","",IFERROR(VLOOKUP($F86,Mapping!$A:$E,5,0),"UNMAPPED"))</f>
        <v/>
      </c>
      <c r="H86" s="12" t="str">
        <f aca="false">IF($A86="","",$D86-$E86)</f>
        <v/>
      </c>
    </row>
    <row r="87" customFormat="false" ht="15" hidden="false" customHeight="false" outlineLevel="0" collapsed="false">
      <c r="A87" s="8"/>
      <c r="B87" s="7"/>
      <c r="C87" s="8"/>
      <c r="D87" s="10"/>
      <c r="E87" s="10"/>
      <c r="F87" s="9" t="str">
        <f aca="false">IF($A87="","",$A87&amp;"|"&amp;$B87)</f>
        <v/>
      </c>
      <c r="G87" s="11" t="str">
        <f aca="false">IF($A87="","",IFERROR(VLOOKUP($F87,Mapping!$A:$E,5,0),"UNMAPPED"))</f>
        <v/>
      </c>
      <c r="H87" s="12" t="str">
        <f aca="false">IF($A87="","",$D87-$E87)</f>
        <v/>
      </c>
    </row>
    <row r="88" customFormat="false" ht="15" hidden="false" customHeight="false" outlineLevel="0" collapsed="false">
      <c r="A88" s="8"/>
      <c r="B88" s="7"/>
      <c r="C88" s="8"/>
      <c r="D88" s="10"/>
      <c r="E88" s="10"/>
      <c r="F88" s="9" t="str">
        <f aca="false">IF($A88="","",$A88&amp;"|"&amp;$B88)</f>
        <v/>
      </c>
      <c r="G88" s="11" t="str">
        <f aca="false">IF($A88="","",IFERROR(VLOOKUP($F88,Mapping!$A:$E,5,0),"UNMAPPED"))</f>
        <v/>
      </c>
      <c r="H88" s="12" t="str">
        <f aca="false">IF($A88="","",$D88-$E88)</f>
        <v/>
      </c>
    </row>
    <row r="89" customFormat="false" ht="15" hidden="false" customHeight="false" outlineLevel="0" collapsed="false">
      <c r="A89" s="8"/>
      <c r="B89" s="7"/>
      <c r="C89" s="8"/>
      <c r="D89" s="10"/>
      <c r="E89" s="10"/>
      <c r="F89" s="9" t="str">
        <f aca="false">IF($A89="","",$A89&amp;"|"&amp;$B89)</f>
        <v/>
      </c>
      <c r="G89" s="11" t="str">
        <f aca="false">IF($A89="","",IFERROR(VLOOKUP($F89,Mapping!$A:$E,5,0),"UNMAPPED"))</f>
        <v/>
      </c>
      <c r="H89" s="12" t="str">
        <f aca="false">IF($A89="","",$D89-$E89)</f>
        <v/>
      </c>
    </row>
    <row r="90" customFormat="false" ht="15" hidden="false" customHeight="false" outlineLevel="0" collapsed="false">
      <c r="A90" s="8"/>
      <c r="B90" s="7"/>
      <c r="C90" s="8"/>
      <c r="D90" s="10"/>
      <c r="E90" s="10"/>
      <c r="F90" s="9" t="str">
        <f aca="false">IF($A90="","",$A90&amp;"|"&amp;$B90)</f>
        <v/>
      </c>
      <c r="G90" s="11" t="str">
        <f aca="false">IF($A90="","",IFERROR(VLOOKUP($F90,Mapping!$A:$E,5,0),"UNMAPPED"))</f>
        <v/>
      </c>
      <c r="H90" s="12" t="str">
        <f aca="false">IF($A90="","",$D90-$E90)</f>
        <v/>
      </c>
    </row>
    <row r="91" customFormat="false" ht="15" hidden="false" customHeight="false" outlineLevel="0" collapsed="false">
      <c r="A91" s="8"/>
      <c r="B91" s="7"/>
      <c r="C91" s="8"/>
      <c r="D91" s="10"/>
      <c r="E91" s="10"/>
      <c r="F91" s="9" t="str">
        <f aca="false">IF($A91="","",$A91&amp;"|"&amp;$B91)</f>
        <v/>
      </c>
      <c r="G91" s="11" t="str">
        <f aca="false">IF($A91="","",IFERROR(VLOOKUP($F91,Mapping!$A:$E,5,0),"UNMAPPED"))</f>
        <v/>
      </c>
      <c r="H91" s="12" t="str">
        <f aca="false">IF($A91="","",$D91-$E91)</f>
        <v/>
      </c>
    </row>
    <row r="92" customFormat="false" ht="15" hidden="false" customHeight="false" outlineLevel="0" collapsed="false">
      <c r="A92" s="8"/>
      <c r="B92" s="7"/>
      <c r="C92" s="8"/>
      <c r="D92" s="10"/>
      <c r="E92" s="10"/>
      <c r="F92" s="9" t="str">
        <f aca="false">IF($A92="","",$A92&amp;"|"&amp;$B92)</f>
        <v/>
      </c>
      <c r="G92" s="11" t="str">
        <f aca="false">IF($A92="","",IFERROR(VLOOKUP($F92,Mapping!$A:$E,5,0),"UNMAPPED"))</f>
        <v/>
      </c>
      <c r="H92" s="12" t="str">
        <f aca="false">IF($A92="","",$D92-$E92)</f>
        <v/>
      </c>
    </row>
    <row r="93" customFormat="false" ht="15" hidden="false" customHeight="false" outlineLevel="0" collapsed="false">
      <c r="A93" s="8"/>
      <c r="B93" s="7"/>
      <c r="C93" s="8"/>
      <c r="D93" s="10"/>
      <c r="E93" s="10"/>
      <c r="F93" s="9" t="str">
        <f aca="false">IF($A93="","",$A93&amp;"|"&amp;$B93)</f>
        <v/>
      </c>
      <c r="G93" s="11" t="str">
        <f aca="false">IF($A93="","",IFERROR(VLOOKUP($F93,Mapping!$A:$E,5,0),"UNMAPPED"))</f>
        <v/>
      </c>
      <c r="H93" s="12" t="str">
        <f aca="false">IF($A93="","",$D93-$E93)</f>
        <v/>
      </c>
    </row>
    <row r="94" customFormat="false" ht="15" hidden="false" customHeight="false" outlineLevel="0" collapsed="false">
      <c r="A94" s="8"/>
      <c r="B94" s="7"/>
      <c r="C94" s="8"/>
      <c r="D94" s="10"/>
      <c r="E94" s="10"/>
      <c r="F94" s="9" t="str">
        <f aca="false">IF($A94="","",$A94&amp;"|"&amp;$B94)</f>
        <v/>
      </c>
      <c r="G94" s="11" t="str">
        <f aca="false">IF($A94="","",IFERROR(VLOOKUP($F94,Mapping!$A:$E,5,0),"UNMAPPED"))</f>
        <v/>
      </c>
      <c r="H94" s="12" t="str">
        <f aca="false">IF($A94="","",$D94-$E94)</f>
        <v/>
      </c>
    </row>
    <row r="95" customFormat="false" ht="15" hidden="false" customHeight="false" outlineLevel="0" collapsed="false">
      <c r="A95" s="8"/>
      <c r="B95" s="7"/>
      <c r="C95" s="8"/>
      <c r="D95" s="10"/>
      <c r="E95" s="10"/>
      <c r="F95" s="9" t="str">
        <f aca="false">IF($A95="","",$A95&amp;"|"&amp;$B95)</f>
        <v/>
      </c>
      <c r="G95" s="11" t="str">
        <f aca="false">IF($A95="","",IFERROR(VLOOKUP($F95,Mapping!$A:$E,5,0),"UNMAPPED"))</f>
        <v/>
      </c>
      <c r="H95" s="12" t="str">
        <f aca="false">IF($A95="","",$D95-$E95)</f>
        <v/>
      </c>
    </row>
    <row r="96" customFormat="false" ht="15" hidden="false" customHeight="false" outlineLevel="0" collapsed="false">
      <c r="A96" s="8"/>
      <c r="B96" s="7"/>
      <c r="C96" s="8"/>
      <c r="D96" s="10"/>
      <c r="E96" s="10"/>
      <c r="F96" s="9" t="str">
        <f aca="false">IF($A96="","",$A96&amp;"|"&amp;$B96)</f>
        <v/>
      </c>
      <c r="G96" s="11" t="str">
        <f aca="false">IF($A96="","",IFERROR(VLOOKUP($F96,Mapping!$A:$E,5,0),"UNMAPPED"))</f>
        <v/>
      </c>
      <c r="H96" s="12" t="str">
        <f aca="false">IF($A96="","",$D96-$E96)</f>
        <v/>
      </c>
    </row>
    <row r="97" customFormat="false" ht="15" hidden="false" customHeight="false" outlineLevel="0" collapsed="false">
      <c r="A97" s="8"/>
      <c r="B97" s="7"/>
      <c r="C97" s="8"/>
      <c r="D97" s="10"/>
      <c r="E97" s="10"/>
      <c r="F97" s="9" t="str">
        <f aca="false">IF($A97="","",$A97&amp;"|"&amp;$B97)</f>
        <v/>
      </c>
      <c r="G97" s="11" t="str">
        <f aca="false">IF($A97="","",IFERROR(VLOOKUP($F97,Mapping!$A:$E,5,0),"UNMAPPED"))</f>
        <v/>
      </c>
      <c r="H97" s="12" t="str">
        <f aca="false">IF($A97="","",$D97-$E97)</f>
        <v/>
      </c>
    </row>
    <row r="98" customFormat="false" ht="15" hidden="false" customHeight="false" outlineLevel="0" collapsed="false">
      <c r="A98" s="8"/>
      <c r="B98" s="7"/>
      <c r="C98" s="8"/>
      <c r="D98" s="10"/>
      <c r="E98" s="10"/>
      <c r="F98" s="9" t="str">
        <f aca="false">IF($A98="","",$A98&amp;"|"&amp;$B98)</f>
        <v/>
      </c>
      <c r="G98" s="11" t="str">
        <f aca="false">IF($A98="","",IFERROR(VLOOKUP($F98,Mapping!$A:$E,5,0),"UNMAPPED"))</f>
        <v/>
      </c>
      <c r="H98" s="12" t="str">
        <f aca="false">IF($A98="","",$D98-$E98)</f>
        <v/>
      </c>
    </row>
    <row r="99" customFormat="false" ht="15" hidden="false" customHeight="false" outlineLevel="0" collapsed="false">
      <c r="A99" s="8"/>
      <c r="B99" s="7"/>
      <c r="C99" s="8"/>
      <c r="D99" s="10"/>
      <c r="E99" s="10"/>
      <c r="F99" s="9" t="str">
        <f aca="false">IF($A99="","",$A99&amp;"|"&amp;$B99)</f>
        <v/>
      </c>
      <c r="G99" s="11" t="str">
        <f aca="false">IF($A99="","",IFERROR(VLOOKUP($F99,Mapping!$A:$E,5,0),"UNMAPPED"))</f>
        <v/>
      </c>
      <c r="H99" s="12" t="str">
        <f aca="false">IF($A99="","",$D99-$E99)</f>
        <v/>
      </c>
    </row>
    <row r="100" customFormat="false" ht="15" hidden="false" customHeight="false" outlineLevel="0" collapsed="false">
      <c r="A100" s="8"/>
      <c r="B100" s="7"/>
      <c r="C100" s="8"/>
      <c r="D100" s="10"/>
      <c r="E100" s="10"/>
      <c r="F100" s="9" t="str">
        <f aca="false">IF($A100="","",$A100&amp;"|"&amp;$B100)</f>
        <v/>
      </c>
      <c r="G100" s="11" t="str">
        <f aca="false">IF($A100="","",IFERROR(VLOOKUP($F100,Mapping!$A:$E,5,0),"UNMAPPED"))</f>
        <v/>
      </c>
      <c r="H100" s="12" t="str">
        <f aca="false">IF($A100="","",$D100-$E100)</f>
        <v/>
      </c>
    </row>
    <row r="101" customFormat="false" ht="15" hidden="false" customHeight="false" outlineLevel="0" collapsed="false">
      <c r="A101" s="8"/>
      <c r="B101" s="7"/>
      <c r="C101" s="8"/>
      <c r="D101" s="10"/>
      <c r="E101" s="10"/>
      <c r="F101" s="9" t="str">
        <f aca="false">IF($A101="","",$A101&amp;"|"&amp;$B101)</f>
        <v/>
      </c>
      <c r="G101" s="11" t="str">
        <f aca="false">IF($A101="","",IFERROR(VLOOKUP($F101,Mapping!$A:$E,5,0),"UNMAPPED"))</f>
        <v/>
      </c>
      <c r="H101" s="12" t="str">
        <f aca="false">IF($A101="","",$D101-$E101)</f>
        <v/>
      </c>
    </row>
    <row r="102" customFormat="false" ht="15" hidden="false" customHeight="false" outlineLevel="0" collapsed="false">
      <c r="A102" s="8"/>
      <c r="B102" s="7"/>
      <c r="C102" s="8"/>
      <c r="D102" s="10"/>
      <c r="E102" s="10"/>
      <c r="F102" s="9" t="str">
        <f aca="false">IF($A102="","",$A102&amp;"|"&amp;$B102)</f>
        <v/>
      </c>
      <c r="G102" s="11" t="str">
        <f aca="false">IF($A102="","",IFERROR(VLOOKUP($F102,Mapping!$A:$E,5,0),"UNMAPPED"))</f>
        <v/>
      </c>
      <c r="H102" s="12" t="str">
        <f aca="false">IF($A102="","",$D102-$E102)</f>
        <v/>
      </c>
    </row>
    <row r="103" customFormat="false" ht="15" hidden="false" customHeight="false" outlineLevel="0" collapsed="false">
      <c r="A103" s="8"/>
      <c r="B103" s="7"/>
      <c r="C103" s="8"/>
      <c r="D103" s="10"/>
      <c r="E103" s="10"/>
      <c r="F103" s="9" t="str">
        <f aca="false">IF($A103="","",$A103&amp;"|"&amp;$B103)</f>
        <v/>
      </c>
      <c r="G103" s="11" t="str">
        <f aca="false">IF($A103="","",IFERROR(VLOOKUP($F103,Mapping!$A:$E,5,0),"UNMAPPED"))</f>
        <v/>
      </c>
      <c r="H103" s="12" t="str">
        <f aca="false">IF($A103="","",$D103-$E103)</f>
        <v/>
      </c>
    </row>
    <row r="104" customFormat="false" ht="15" hidden="false" customHeight="false" outlineLevel="0" collapsed="false">
      <c r="A104" s="8"/>
      <c r="B104" s="7"/>
      <c r="C104" s="8"/>
      <c r="D104" s="10"/>
      <c r="E104" s="10"/>
      <c r="F104" s="9" t="str">
        <f aca="false">IF($A104="","",$A104&amp;"|"&amp;$B104)</f>
        <v/>
      </c>
      <c r="G104" s="11" t="str">
        <f aca="false">IF($A104="","",IFERROR(VLOOKUP($F104,Mapping!$A:$E,5,0),"UNMAPPED"))</f>
        <v/>
      </c>
      <c r="H104" s="12" t="str">
        <f aca="false">IF($A104="","",$D104-$E104)</f>
        <v/>
      </c>
    </row>
    <row r="105" customFormat="false" ht="15" hidden="false" customHeight="false" outlineLevel="0" collapsed="false">
      <c r="A105" s="8"/>
      <c r="B105" s="7"/>
      <c r="C105" s="8"/>
      <c r="D105" s="10"/>
      <c r="E105" s="10"/>
      <c r="F105" s="9" t="str">
        <f aca="false">IF($A105="","",$A105&amp;"|"&amp;$B105)</f>
        <v/>
      </c>
      <c r="G105" s="11" t="str">
        <f aca="false">IF($A105="","",IFERROR(VLOOKUP($F105,Mapping!$A:$E,5,0),"UNMAPPED"))</f>
        <v/>
      </c>
      <c r="H105" s="12" t="str">
        <f aca="false">IF($A105="","",$D105-$E105)</f>
        <v/>
      </c>
    </row>
    <row r="106" customFormat="false" ht="15" hidden="false" customHeight="false" outlineLevel="0" collapsed="false">
      <c r="A106" s="8"/>
      <c r="B106" s="7"/>
      <c r="C106" s="8"/>
      <c r="D106" s="10"/>
      <c r="E106" s="10"/>
      <c r="F106" s="9" t="str">
        <f aca="false">IF($A106="","",$A106&amp;"|"&amp;$B106)</f>
        <v/>
      </c>
      <c r="G106" s="11" t="str">
        <f aca="false">IF($A106="","",IFERROR(VLOOKUP($F106,Mapping!$A:$E,5,0),"UNMAPPED"))</f>
        <v/>
      </c>
      <c r="H106" s="12" t="str">
        <f aca="false">IF($A106="","",$D106-$E106)</f>
        <v/>
      </c>
    </row>
    <row r="107" customFormat="false" ht="15" hidden="false" customHeight="false" outlineLevel="0" collapsed="false">
      <c r="A107" s="8"/>
      <c r="B107" s="7"/>
      <c r="C107" s="8"/>
      <c r="D107" s="10"/>
      <c r="E107" s="10"/>
      <c r="F107" s="9" t="str">
        <f aca="false">IF($A107="","",$A107&amp;"|"&amp;$B107)</f>
        <v/>
      </c>
      <c r="G107" s="11" t="str">
        <f aca="false">IF($A107="","",IFERROR(VLOOKUP($F107,Mapping!$A:$E,5,0),"UNMAPPED"))</f>
        <v/>
      </c>
      <c r="H107" s="12" t="str">
        <f aca="false">IF($A107="","",$D107-$E107)</f>
        <v/>
      </c>
    </row>
    <row r="108" customFormat="false" ht="15" hidden="false" customHeight="false" outlineLevel="0" collapsed="false">
      <c r="A108" s="8"/>
      <c r="B108" s="7"/>
      <c r="C108" s="8"/>
      <c r="D108" s="10"/>
      <c r="E108" s="10"/>
      <c r="F108" s="9" t="str">
        <f aca="false">IF($A108="","",$A108&amp;"|"&amp;$B108)</f>
        <v/>
      </c>
      <c r="G108" s="11" t="str">
        <f aca="false">IF($A108="","",IFERROR(VLOOKUP($F108,Mapping!$A:$E,5,0),"UNMAPPED"))</f>
        <v/>
      </c>
      <c r="H108" s="12" t="str">
        <f aca="false">IF($A108="","",$D108-$E108)</f>
        <v/>
      </c>
    </row>
    <row r="109" customFormat="false" ht="15" hidden="false" customHeight="false" outlineLevel="0" collapsed="false">
      <c r="A109" s="8"/>
      <c r="B109" s="7"/>
      <c r="C109" s="8"/>
      <c r="D109" s="10"/>
      <c r="E109" s="10"/>
      <c r="F109" s="9" t="str">
        <f aca="false">IF($A109="","",$A109&amp;"|"&amp;$B109)</f>
        <v/>
      </c>
      <c r="G109" s="11" t="str">
        <f aca="false">IF($A109="","",IFERROR(VLOOKUP($F109,Mapping!$A:$E,5,0),"UNMAPPED"))</f>
        <v/>
      </c>
      <c r="H109" s="12" t="str">
        <f aca="false">IF($A109="","",$D109-$E109)</f>
        <v/>
      </c>
    </row>
    <row r="110" customFormat="false" ht="15" hidden="false" customHeight="false" outlineLevel="0" collapsed="false">
      <c r="A110" s="8"/>
      <c r="B110" s="7"/>
      <c r="C110" s="8"/>
      <c r="D110" s="10"/>
      <c r="E110" s="10"/>
      <c r="F110" s="9" t="str">
        <f aca="false">IF($A110="","",$A110&amp;"|"&amp;$B110)</f>
        <v/>
      </c>
      <c r="G110" s="11" t="str">
        <f aca="false">IF($A110="","",IFERROR(VLOOKUP($F110,Mapping!$A:$E,5,0),"UNMAPPED"))</f>
        <v/>
      </c>
      <c r="H110" s="12" t="str">
        <f aca="false">IF($A110="","",$D110-$E110)</f>
        <v/>
      </c>
    </row>
    <row r="111" customFormat="false" ht="15" hidden="false" customHeight="false" outlineLevel="0" collapsed="false">
      <c r="A111" s="8"/>
      <c r="B111" s="7"/>
      <c r="C111" s="8"/>
      <c r="D111" s="10"/>
      <c r="E111" s="10"/>
      <c r="F111" s="9" t="str">
        <f aca="false">IF($A111="","",$A111&amp;"|"&amp;$B111)</f>
        <v/>
      </c>
      <c r="G111" s="11" t="str">
        <f aca="false">IF($A111="","",IFERROR(VLOOKUP($F111,Mapping!$A:$E,5,0),"UNMAPPED"))</f>
        <v/>
      </c>
      <c r="H111" s="12" t="str">
        <f aca="false">IF($A111="","",$D111-$E111)</f>
        <v/>
      </c>
    </row>
    <row r="112" customFormat="false" ht="15" hidden="false" customHeight="false" outlineLevel="0" collapsed="false">
      <c r="A112" s="8"/>
      <c r="B112" s="7"/>
      <c r="C112" s="8"/>
      <c r="D112" s="10"/>
      <c r="E112" s="10"/>
      <c r="F112" s="9" t="str">
        <f aca="false">IF($A112="","",$A112&amp;"|"&amp;$B112)</f>
        <v/>
      </c>
      <c r="G112" s="11" t="str">
        <f aca="false">IF($A112="","",IFERROR(VLOOKUP($F112,Mapping!$A:$E,5,0),"UNMAPPED"))</f>
        <v/>
      </c>
      <c r="H112" s="12" t="str">
        <f aca="false">IF($A112="","",$D112-$E112)</f>
        <v/>
      </c>
    </row>
    <row r="113" customFormat="false" ht="15" hidden="false" customHeight="false" outlineLevel="0" collapsed="false">
      <c r="A113" s="8"/>
      <c r="B113" s="7"/>
      <c r="C113" s="8"/>
      <c r="D113" s="10"/>
      <c r="E113" s="10"/>
      <c r="F113" s="9" t="str">
        <f aca="false">IF($A113="","",$A113&amp;"|"&amp;$B113)</f>
        <v/>
      </c>
      <c r="G113" s="11" t="str">
        <f aca="false">IF($A113="","",IFERROR(VLOOKUP($F113,Mapping!$A:$E,5,0),"UNMAPPED"))</f>
        <v/>
      </c>
      <c r="H113" s="12" t="str">
        <f aca="false">IF($A113="","",$D113-$E113)</f>
        <v/>
      </c>
    </row>
    <row r="114" customFormat="false" ht="15" hidden="false" customHeight="false" outlineLevel="0" collapsed="false">
      <c r="A114" s="8"/>
      <c r="B114" s="7"/>
      <c r="C114" s="8"/>
      <c r="D114" s="10"/>
      <c r="E114" s="10"/>
      <c r="F114" s="9" t="str">
        <f aca="false">IF($A114="","",$A114&amp;"|"&amp;$B114)</f>
        <v/>
      </c>
      <c r="G114" s="11" t="str">
        <f aca="false">IF($A114="","",IFERROR(VLOOKUP($F114,Mapping!$A:$E,5,0),"UNMAPPED"))</f>
        <v/>
      </c>
      <c r="H114" s="12" t="str">
        <f aca="false">IF($A114="","",$D114-$E114)</f>
        <v/>
      </c>
    </row>
    <row r="115" customFormat="false" ht="15" hidden="false" customHeight="false" outlineLevel="0" collapsed="false">
      <c r="A115" s="8"/>
      <c r="B115" s="7"/>
      <c r="C115" s="8"/>
      <c r="D115" s="10"/>
      <c r="E115" s="10"/>
      <c r="F115" s="9" t="str">
        <f aca="false">IF($A115="","",$A115&amp;"|"&amp;$B115)</f>
        <v/>
      </c>
      <c r="G115" s="11" t="str">
        <f aca="false">IF($A115="","",IFERROR(VLOOKUP($F115,Mapping!$A:$E,5,0),"UNMAPPED"))</f>
        <v/>
      </c>
      <c r="H115" s="12" t="str">
        <f aca="false">IF($A115="","",$D115-$E115)</f>
        <v/>
      </c>
    </row>
    <row r="116" customFormat="false" ht="15" hidden="false" customHeight="false" outlineLevel="0" collapsed="false">
      <c r="A116" s="8"/>
      <c r="B116" s="7"/>
      <c r="C116" s="8"/>
      <c r="D116" s="10"/>
      <c r="E116" s="10"/>
      <c r="F116" s="9" t="str">
        <f aca="false">IF($A116="","",$A116&amp;"|"&amp;$B116)</f>
        <v/>
      </c>
      <c r="G116" s="11" t="str">
        <f aca="false">IF($A116="","",IFERROR(VLOOKUP($F116,Mapping!$A:$E,5,0),"UNMAPPED"))</f>
        <v/>
      </c>
      <c r="H116" s="12" t="str">
        <f aca="false">IF($A116="","",$D116-$E116)</f>
        <v/>
      </c>
    </row>
    <row r="117" customFormat="false" ht="15" hidden="false" customHeight="false" outlineLevel="0" collapsed="false">
      <c r="A117" s="8"/>
      <c r="B117" s="7"/>
      <c r="C117" s="8"/>
      <c r="D117" s="10"/>
      <c r="E117" s="10"/>
      <c r="F117" s="9" t="str">
        <f aca="false">IF($A117="","",$A117&amp;"|"&amp;$B117)</f>
        <v/>
      </c>
      <c r="G117" s="11" t="str">
        <f aca="false">IF($A117="","",IFERROR(VLOOKUP($F117,Mapping!$A:$E,5,0),"UNMAPPED"))</f>
        <v/>
      </c>
      <c r="H117" s="12" t="str">
        <f aca="false">IF($A117="","",$D117-$E117)</f>
        <v/>
      </c>
    </row>
    <row r="118" customFormat="false" ht="15" hidden="false" customHeight="false" outlineLevel="0" collapsed="false">
      <c r="A118" s="8"/>
      <c r="B118" s="7"/>
      <c r="C118" s="8"/>
      <c r="D118" s="10"/>
      <c r="E118" s="10"/>
      <c r="F118" s="9" t="str">
        <f aca="false">IF($A118="","",$A118&amp;"|"&amp;$B118)</f>
        <v/>
      </c>
      <c r="G118" s="11" t="str">
        <f aca="false">IF($A118="","",IFERROR(VLOOKUP($F118,Mapping!$A:$E,5,0),"UNMAPPED"))</f>
        <v/>
      </c>
      <c r="H118" s="12" t="str">
        <f aca="false">IF($A118="","",$D118-$E118)</f>
        <v/>
      </c>
    </row>
    <row r="119" customFormat="false" ht="15" hidden="false" customHeight="false" outlineLevel="0" collapsed="false">
      <c r="A119" s="8"/>
      <c r="B119" s="7"/>
      <c r="C119" s="8"/>
      <c r="D119" s="10"/>
      <c r="E119" s="10"/>
      <c r="F119" s="9" t="str">
        <f aca="false">IF($A119="","",$A119&amp;"|"&amp;$B119)</f>
        <v/>
      </c>
      <c r="G119" s="11" t="str">
        <f aca="false">IF($A119="","",IFERROR(VLOOKUP($F119,Mapping!$A:$E,5,0),"UNMAPPED"))</f>
        <v/>
      </c>
      <c r="H119" s="12" t="str">
        <f aca="false">IF($A119="","",$D119-$E119)</f>
        <v/>
      </c>
    </row>
    <row r="120" customFormat="false" ht="15" hidden="false" customHeight="false" outlineLevel="0" collapsed="false">
      <c r="A120" s="8"/>
      <c r="B120" s="7"/>
      <c r="C120" s="8"/>
      <c r="D120" s="10"/>
      <c r="E120" s="10"/>
      <c r="F120" s="9" t="str">
        <f aca="false">IF($A120="","",$A120&amp;"|"&amp;$B120)</f>
        <v/>
      </c>
      <c r="G120" s="11" t="str">
        <f aca="false">IF($A120="","",IFERROR(VLOOKUP($F120,Mapping!$A:$E,5,0),"UNMAPPED"))</f>
        <v/>
      </c>
      <c r="H120" s="12" t="str">
        <f aca="false">IF($A120="","",$D120-$E120)</f>
        <v/>
      </c>
    </row>
    <row r="121" customFormat="false" ht="15" hidden="false" customHeight="false" outlineLevel="0" collapsed="false">
      <c r="A121" s="8"/>
      <c r="B121" s="7"/>
      <c r="C121" s="8"/>
      <c r="D121" s="10"/>
      <c r="E121" s="10"/>
      <c r="F121" s="9" t="str">
        <f aca="false">IF($A121="","",$A121&amp;"|"&amp;$B121)</f>
        <v/>
      </c>
      <c r="G121" s="11" t="str">
        <f aca="false">IF($A121="","",IFERROR(VLOOKUP($F121,Mapping!$A:$E,5,0),"UNMAPPED"))</f>
        <v/>
      </c>
      <c r="H121" s="12" t="str">
        <f aca="false">IF($A121="","",$D121-$E121)</f>
        <v/>
      </c>
    </row>
    <row r="122" customFormat="false" ht="15" hidden="false" customHeight="false" outlineLevel="0" collapsed="false">
      <c r="A122" s="8"/>
      <c r="B122" s="7"/>
      <c r="C122" s="8"/>
      <c r="D122" s="10"/>
      <c r="E122" s="10"/>
      <c r="F122" s="9" t="str">
        <f aca="false">IF($A122="","",$A122&amp;"|"&amp;$B122)</f>
        <v/>
      </c>
      <c r="G122" s="11" t="str">
        <f aca="false">IF($A122="","",IFERROR(VLOOKUP($F122,Mapping!$A:$E,5,0),"UNMAPPED"))</f>
        <v/>
      </c>
      <c r="H122" s="12" t="str">
        <f aca="false">IF($A122="","",$D122-$E122)</f>
        <v/>
      </c>
    </row>
    <row r="123" customFormat="false" ht="15" hidden="false" customHeight="false" outlineLevel="0" collapsed="false">
      <c r="A123" s="8"/>
      <c r="B123" s="7"/>
      <c r="C123" s="8"/>
      <c r="D123" s="10"/>
      <c r="E123" s="10"/>
      <c r="F123" s="9" t="str">
        <f aca="false">IF($A123="","",$A123&amp;"|"&amp;$B123)</f>
        <v/>
      </c>
      <c r="G123" s="11" t="str">
        <f aca="false">IF($A123="","",IFERROR(VLOOKUP($F123,Mapping!$A:$E,5,0),"UNMAPPED"))</f>
        <v/>
      </c>
      <c r="H123" s="12" t="str">
        <f aca="false">IF($A123="","",$D123-$E123)</f>
        <v/>
      </c>
    </row>
    <row r="124" customFormat="false" ht="15" hidden="false" customHeight="false" outlineLevel="0" collapsed="false">
      <c r="A124" s="8"/>
      <c r="B124" s="7"/>
      <c r="C124" s="8"/>
      <c r="D124" s="10"/>
      <c r="E124" s="10"/>
      <c r="F124" s="9" t="str">
        <f aca="false">IF($A124="","",$A124&amp;"|"&amp;$B124)</f>
        <v/>
      </c>
      <c r="G124" s="11" t="str">
        <f aca="false">IF($A124="","",IFERROR(VLOOKUP($F124,Mapping!$A:$E,5,0),"UNMAPPED"))</f>
        <v/>
      </c>
      <c r="H124" s="12" t="str">
        <f aca="false">IF($A124="","",$D124-$E124)</f>
        <v/>
      </c>
    </row>
    <row r="125" customFormat="false" ht="15" hidden="false" customHeight="false" outlineLevel="0" collapsed="false">
      <c r="A125" s="8"/>
      <c r="B125" s="7"/>
      <c r="C125" s="8"/>
      <c r="D125" s="10"/>
      <c r="E125" s="10"/>
      <c r="F125" s="9" t="str">
        <f aca="false">IF($A125="","",$A125&amp;"|"&amp;$B125)</f>
        <v/>
      </c>
      <c r="G125" s="11" t="str">
        <f aca="false">IF($A125="","",IFERROR(VLOOKUP($F125,Mapping!$A:$E,5,0),"UNMAPPED"))</f>
        <v/>
      </c>
      <c r="H125" s="12" t="str">
        <f aca="false">IF($A125="","",$D125-$E125)</f>
        <v/>
      </c>
    </row>
    <row r="126" customFormat="false" ht="15" hidden="false" customHeight="false" outlineLevel="0" collapsed="false">
      <c r="A126" s="8"/>
      <c r="B126" s="7"/>
      <c r="C126" s="8"/>
      <c r="D126" s="10"/>
      <c r="E126" s="10"/>
      <c r="F126" s="9" t="str">
        <f aca="false">IF($A126="","",$A126&amp;"|"&amp;$B126)</f>
        <v/>
      </c>
      <c r="G126" s="11" t="str">
        <f aca="false">IF($A126="","",IFERROR(VLOOKUP($F126,Mapping!$A:$E,5,0),"UNMAPPED"))</f>
        <v/>
      </c>
      <c r="H126" s="12" t="str">
        <f aca="false">IF($A126="","",$D126-$E126)</f>
        <v/>
      </c>
    </row>
    <row r="127" customFormat="false" ht="15" hidden="false" customHeight="false" outlineLevel="0" collapsed="false">
      <c r="A127" s="8"/>
      <c r="B127" s="7"/>
      <c r="C127" s="8"/>
      <c r="D127" s="10"/>
      <c r="E127" s="10"/>
      <c r="F127" s="9" t="str">
        <f aca="false">IF($A127="","",$A127&amp;"|"&amp;$B127)</f>
        <v/>
      </c>
      <c r="G127" s="11" t="str">
        <f aca="false">IF($A127="","",IFERROR(VLOOKUP($F127,Mapping!$A:$E,5,0),"UNMAPPED"))</f>
        <v/>
      </c>
      <c r="H127" s="12" t="str">
        <f aca="false">IF($A127="","",$D127-$E127)</f>
        <v/>
      </c>
    </row>
    <row r="128" customFormat="false" ht="15" hidden="false" customHeight="false" outlineLevel="0" collapsed="false">
      <c r="A128" s="8"/>
      <c r="B128" s="7"/>
      <c r="C128" s="8"/>
      <c r="D128" s="10"/>
      <c r="E128" s="10"/>
      <c r="F128" s="9" t="str">
        <f aca="false">IF($A128="","",$A128&amp;"|"&amp;$B128)</f>
        <v/>
      </c>
      <c r="G128" s="11" t="str">
        <f aca="false">IF($A128="","",IFERROR(VLOOKUP($F128,Mapping!$A:$E,5,0),"UNMAPPED"))</f>
        <v/>
      </c>
      <c r="H128" s="12" t="str">
        <f aca="false">IF($A128="","",$D128-$E128)</f>
        <v/>
      </c>
    </row>
    <row r="129" customFormat="false" ht="15" hidden="false" customHeight="false" outlineLevel="0" collapsed="false">
      <c r="A129" s="8"/>
      <c r="B129" s="7"/>
      <c r="C129" s="8"/>
      <c r="D129" s="10"/>
      <c r="E129" s="10"/>
      <c r="F129" s="9" t="str">
        <f aca="false">IF($A129="","",$A129&amp;"|"&amp;$B129)</f>
        <v/>
      </c>
      <c r="G129" s="11" t="str">
        <f aca="false">IF($A129="","",IFERROR(VLOOKUP($F129,Mapping!$A:$E,5,0),"UNMAPPED"))</f>
        <v/>
      </c>
      <c r="H129" s="12" t="str">
        <f aca="false">IF($A129="","",$D129-$E129)</f>
        <v/>
      </c>
    </row>
    <row r="130" customFormat="false" ht="15" hidden="false" customHeight="false" outlineLevel="0" collapsed="false">
      <c r="A130" s="8"/>
      <c r="B130" s="7"/>
      <c r="C130" s="8"/>
      <c r="D130" s="10"/>
      <c r="E130" s="10"/>
      <c r="F130" s="9" t="str">
        <f aca="false">IF($A130="","",$A130&amp;"|"&amp;$B130)</f>
        <v/>
      </c>
      <c r="G130" s="11" t="str">
        <f aca="false">IF($A130="","",IFERROR(VLOOKUP($F130,Mapping!$A:$E,5,0),"UNMAPPED"))</f>
        <v/>
      </c>
      <c r="H130" s="12" t="str">
        <f aca="false">IF($A130="","",$D130-$E130)</f>
        <v/>
      </c>
    </row>
    <row r="131" customFormat="false" ht="15" hidden="false" customHeight="false" outlineLevel="0" collapsed="false">
      <c r="A131" s="8"/>
      <c r="B131" s="7"/>
      <c r="C131" s="8"/>
      <c r="D131" s="10"/>
      <c r="E131" s="10"/>
      <c r="F131" s="9" t="str">
        <f aca="false">IF($A131="","",$A131&amp;"|"&amp;$B131)</f>
        <v/>
      </c>
      <c r="G131" s="11" t="str">
        <f aca="false">IF($A131="","",IFERROR(VLOOKUP($F131,Mapping!$A:$E,5,0),"UNMAPPED"))</f>
        <v/>
      </c>
      <c r="H131" s="12" t="str">
        <f aca="false">IF($A131="","",$D131-$E131)</f>
        <v/>
      </c>
    </row>
    <row r="132" customFormat="false" ht="15" hidden="false" customHeight="false" outlineLevel="0" collapsed="false">
      <c r="A132" s="8"/>
      <c r="B132" s="7"/>
      <c r="C132" s="8"/>
      <c r="D132" s="10"/>
      <c r="E132" s="10"/>
      <c r="F132" s="9" t="str">
        <f aca="false">IF($A132="","",$A132&amp;"|"&amp;$B132)</f>
        <v/>
      </c>
      <c r="G132" s="11" t="str">
        <f aca="false">IF($A132="","",IFERROR(VLOOKUP($F132,Mapping!$A:$E,5,0),"UNMAPPED"))</f>
        <v/>
      </c>
      <c r="H132" s="12" t="str">
        <f aca="false">IF($A132="","",$D132-$E132)</f>
        <v/>
      </c>
    </row>
    <row r="133" customFormat="false" ht="15" hidden="false" customHeight="false" outlineLevel="0" collapsed="false">
      <c r="A133" s="8"/>
      <c r="B133" s="7"/>
      <c r="C133" s="8"/>
      <c r="D133" s="10"/>
      <c r="E133" s="10"/>
      <c r="F133" s="9" t="str">
        <f aca="false">IF($A133="","",$A133&amp;"|"&amp;$B133)</f>
        <v/>
      </c>
      <c r="G133" s="11" t="str">
        <f aca="false">IF($A133="","",IFERROR(VLOOKUP($F133,Mapping!$A:$E,5,0),"UNMAPPED"))</f>
        <v/>
      </c>
      <c r="H133" s="12" t="str">
        <f aca="false">IF($A133="","",$D133-$E133)</f>
        <v/>
      </c>
    </row>
    <row r="134" customFormat="false" ht="15" hidden="false" customHeight="false" outlineLevel="0" collapsed="false">
      <c r="A134" s="8"/>
      <c r="B134" s="7"/>
      <c r="C134" s="8"/>
      <c r="D134" s="10"/>
      <c r="E134" s="10"/>
      <c r="F134" s="9" t="str">
        <f aca="false">IF($A134="","",$A134&amp;"|"&amp;$B134)</f>
        <v/>
      </c>
      <c r="G134" s="11" t="str">
        <f aca="false">IF($A134="","",IFERROR(VLOOKUP($F134,Mapping!$A:$E,5,0),"UNMAPPED"))</f>
        <v/>
      </c>
      <c r="H134" s="12" t="str">
        <f aca="false">IF($A134="","",$D134-$E134)</f>
        <v/>
      </c>
    </row>
    <row r="135" customFormat="false" ht="15" hidden="false" customHeight="false" outlineLevel="0" collapsed="false">
      <c r="A135" s="8"/>
      <c r="B135" s="7"/>
      <c r="C135" s="8"/>
      <c r="D135" s="10"/>
      <c r="E135" s="10"/>
      <c r="F135" s="9" t="str">
        <f aca="false">IF($A135="","",$A135&amp;"|"&amp;$B135)</f>
        <v/>
      </c>
      <c r="G135" s="11" t="str">
        <f aca="false">IF($A135="","",IFERROR(VLOOKUP($F135,Mapping!$A:$E,5,0),"UNMAPPED"))</f>
        <v/>
      </c>
      <c r="H135" s="12" t="str">
        <f aca="false">IF($A135="","",$D135-$E135)</f>
        <v/>
      </c>
    </row>
    <row r="136" customFormat="false" ht="15" hidden="false" customHeight="false" outlineLevel="0" collapsed="false">
      <c r="A136" s="8"/>
      <c r="B136" s="7"/>
      <c r="C136" s="8"/>
      <c r="D136" s="10"/>
      <c r="E136" s="10"/>
      <c r="F136" s="9" t="str">
        <f aca="false">IF($A136="","",$A136&amp;"|"&amp;$B136)</f>
        <v/>
      </c>
      <c r="G136" s="11" t="str">
        <f aca="false">IF($A136="","",IFERROR(VLOOKUP($F136,Mapping!$A:$E,5,0),"UNMAPPED"))</f>
        <v/>
      </c>
      <c r="H136" s="12" t="str">
        <f aca="false">IF($A136="","",$D136-$E136)</f>
        <v/>
      </c>
    </row>
    <row r="137" customFormat="false" ht="15" hidden="false" customHeight="false" outlineLevel="0" collapsed="false">
      <c r="A137" s="8"/>
      <c r="B137" s="7"/>
      <c r="C137" s="8"/>
      <c r="D137" s="10"/>
      <c r="E137" s="10"/>
      <c r="F137" s="9" t="str">
        <f aca="false">IF($A137="","",$A137&amp;"|"&amp;$B137)</f>
        <v/>
      </c>
      <c r="G137" s="11" t="str">
        <f aca="false">IF($A137="","",IFERROR(VLOOKUP($F137,Mapping!$A:$E,5,0),"UNMAPPED"))</f>
        <v/>
      </c>
      <c r="H137" s="12" t="str">
        <f aca="false">IF($A137="","",$D137-$E137)</f>
        <v/>
      </c>
    </row>
    <row r="138" customFormat="false" ht="15" hidden="false" customHeight="false" outlineLevel="0" collapsed="false">
      <c r="A138" s="8"/>
      <c r="B138" s="7"/>
      <c r="C138" s="8"/>
      <c r="D138" s="10"/>
      <c r="E138" s="10"/>
      <c r="F138" s="9" t="str">
        <f aca="false">IF($A138="","",$A138&amp;"|"&amp;$B138)</f>
        <v/>
      </c>
      <c r="G138" s="11" t="str">
        <f aca="false">IF($A138="","",IFERROR(VLOOKUP($F138,Mapping!$A:$E,5,0),"UNMAPPED"))</f>
        <v/>
      </c>
      <c r="H138" s="12" t="str">
        <f aca="false">IF($A138="","",$D138-$E138)</f>
        <v/>
      </c>
    </row>
    <row r="139" customFormat="false" ht="15" hidden="false" customHeight="false" outlineLevel="0" collapsed="false">
      <c r="A139" s="8"/>
      <c r="B139" s="7"/>
      <c r="C139" s="8"/>
      <c r="D139" s="10"/>
      <c r="E139" s="10"/>
      <c r="F139" s="9" t="str">
        <f aca="false">IF($A139="","",$A139&amp;"|"&amp;$B139)</f>
        <v/>
      </c>
      <c r="G139" s="11" t="str">
        <f aca="false">IF($A139="","",IFERROR(VLOOKUP($F139,Mapping!$A:$E,5,0),"UNMAPPED"))</f>
        <v/>
      </c>
      <c r="H139" s="12" t="str">
        <f aca="false">IF($A139="","",$D139-$E139)</f>
        <v/>
      </c>
    </row>
    <row r="140" customFormat="false" ht="15" hidden="false" customHeight="false" outlineLevel="0" collapsed="false">
      <c r="A140" s="8"/>
      <c r="B140" s="7"/>
      <c r="C140" s="8"/>
      <c r="D140" s="10"/>
      <c r="E140" s="10"/>
      <c r="F140" s="9" t="str">
        <f aca="false">IF($A140="","",$A140&amp;"|"&amp;$B140)</f>
        <v/>
      </c>
      <c r="G140" s="11" t="str">
        <f aca="false">IF($A140="","",IFERROR(VLOOKUP($F140,Mapping!$A:$E,5,0),"UNMAPPED"))</f>
        <v/>
      </c>
      <c r="H140" s="12" t="str">
        <f aca="false">IF($A140="","",$D140-$E140)</f>
        <v/>
      </c>
    </row>
    <row r="141" customFormat="false" ht="15" hidden="false" customHeight="false" outlineLevel="0" collapsed="false">
      <c r="A141" s="8"/>
      <c r="B141" s="7"/>
      <c r="C141" s="8"/>
      <c r="D141" s="10"/>
      <c r="E141" s="10"/>
      <c r="F141" s="9" t="str">
        <f aca="false">IF($A141="","",$A141&amp;"|"&amp;$B141)</f>
        <v/>
      </c>
      <c r="G141" s="11" t="str">
        <f aca="false">IF($A141="","",IFERROR(VLOOKUP($F141,Mapping!$A:$E,5,0),"UNMAPPED"))</f>
        <v/>
      </c>
      <c r="H141" s="12" t="str">
        <f aca="false">IF($A141="","",$D141-$E141)</f>
        <v/>
      </c>
    </row>
    <row r="142" customFormat="false" ht="15" hidden="false" customHeight="false" outlineLevel="0" collapsed="false">
      <c r="A142" s="8"/>
      <c r="B142" s="7"/>
      <c r="C142" s="8"/>
      <c r="D142" s="10"/>
      <c r="E142" s="10"/>
      <c r="F142" s="9" t="str">
        <f aca="false">IF($A142="","",$A142&amp;"|"&amp;$B142)</f>
        <v/>
      </c>
      <c r="G142" s="11" t="str">
        <f aca="false">IF($A142="","",IFERROR(VLOOKUP($F142,Mapping!$A:$E,5,0),"UNMAPPED"))</f>
        <v/>
      </c>
      <c r="H142" s="12" t="str">
        <f aca="false">IF($A142="","",$D142-$E142)</f>
        <v/>
      </c>
    </row>
    <row r="143" customFormat="false" ht="15" hidden="false" customHeight="false" outlineLevel="0" collapsed="false">
      <c r="A143" s="8"/>
      <c r="B143" s="7"/>
      <c r="C143" s="8"/>
      <c r="D143" s="10"/>
      <c r="E143" s="10"/>
      <c r="F143" s="9" t="str">
        <f aca="false">IF($A143="","",$A143&amp;"|"&amp;$B143)</f>
        <v/>
      </c>
      <c r="G143" s="11" t="str">
        <f aca="false">IF($A143="","",IFERROR(VLOOKUP($F143,Mapping!$A:$E,5,0),"UNMAPPED"))</f>
        <v/>
      </c>
      <c r="H143" s="12" t="str">
        <f aca="false">IF($A143="","",$D143-$E143)</f>
        <v/>
      </c>
    </row>
    <row r="144" customFormat="false" ht="15" hidden="false" customHeight="false" outlineLevel="0" collapsed="false">
      <c r="A144" s="8"/>
      <c r="B144" s="7"/>
      <c r="C144" s="8"/>
      <c r="D144" s="10"/>
      <c r="E144" s="10"/>
      <c r="F144" s="9" t="str">
        <f aca="false">IF($A144="","",$A144&amp;"|"&amp;$B144)</f>
        <v/>
      </c>
      <c r="G144" s="11" t="str">
        <f aca="false">IF($A144="","",IFERROR(VLOOKUP($F144,Mapping!$A:$E,5,0),"UNMAPPED"))</f>
        <v/>
      </c>
      <c r="H144" s="12" t="str">
        <f aca="false">IF($A144="","",$D144-$E144)</f>
        <v/>
      </c>
    </row>
    <row r="145" customFormat="false" ht="15" hidden="false" customHeight="false" outlineLevel="0" collapsed="false">
      <c r="A145" s="8"/>
      <c r="B145" s="7"/>
      <c r="C145" s="8"/>
      <c r="D145" s="10"/>
      <c r="E145" s="10"/>
      <c r="F145" s="9" t="str">
        <f aca="false">IF($A145="","",$A145&amp;"|"&amp;$B145)</f>
        <v/>
      </c>
      <c r="G145" s="11" t="str">
        <f aca="false">IF($A145="","",IFERROR(VLOOKUP($F145,Mapping!$A:$E,5,0),"UNMAPPED"))</f>
        <v/>
      </c>
      <c r="H145" s="12" t="str">
        <f aca="false">IF($A145="","",$D145-$E145)</f>
        <v/>
      </c>
    </row>
    <row r="146" customFormat="false" ht="15" hidden="false" customHeight="false" outlineLevel="0" collapsed="false">
      <c r="A146" s="8"/>
      <c r="B146" s="7"/>
      <c r="C146" s="8"/>
      <c r="D146" s="10"/>
      <c r="E146" s="10"/>
      <c r="F146" s="9" t="str">
        <f aca="false">IF($A146="","",$A146&amp;"|"&amp;$B146)</f>
        <v/>
      </c>
      <c r="G146" s="11" t="str">
        <f aca="false">IF($A146="","",IFERROR(VLOOKUP($F146,Mapping!$A:$E,5,0),"UNMAPPED"))</f>
        <v/>
      </c>
      <c r="H146" s="12" t="str">
        <f aca="false">IF($A146="","",$D146-$E146)</f>
        <v/>
      </c>
    </row>
    <row r="147" customFormat="false" ht="15" hidden="false" customHeight="false" outlineLevel="0" collapsed="false">
      <c r="A147" s="8"/>
      <c r="B147" s="7"/>
      <c r="C147" s="8"/>
      <c r="D147" s="10"/>
      <c r="E147" s="10"/>
      <c r="F147" s="9" t="str">
        <f aca="false">IF($A147="","",$A147&amp;"|"&amp;$B147)</f>
        <v/>
      </c>
      <c r="G147" s="11" t="str">
        <f aca="false">IF($A147="","",IFERROR(VLOOKUP($F147,Mapping!$A:$E,5,0),"UNMAPPED"))</f>
        <v/>
      </c>
      <c r="H147" s="12" t="str">
        <f aca="false">IF($A147="","",$D147-$E147)</f>
        <v/>
      </c>
    </row>
    <row r="148" customFormat="false" ht="15" hidden="false" customHeight="false" outlineLevel="0" collapsed="false">
      <c r="A148" s="8"/>
      <c r="B148" s="7"/>
      <c r="C148" s="8"/>
      <c r="D148" s="10"/>
      <c r="E148" s="10"/>
      <c r="F148" s="9" t="str">
        <f aca="false">IF($A148="","",$A148&amp;"|"&amp;$B148)</f>
        <v/>
      </c>
      <c r="G148" s="11" t="str">
        <f aca="false">IF($A148="","",IFERROR(VLOOKUP($F148,Mapping!$A:$E,5,0),"UNMAPPED"))</f>
        <v/>
      </c>
      <c r="H148" s="12" t="str">
        <f aca="false">IF($A148="","",$D148-$E148)</f>
        <v/>
      </c>
    </row>
    <row r="149" customFormat="false" ht="15" hidden="false" customHeight="false" outlineLevel="0" collapsed="false">
      <c r="A149" s="8"/>
      <c r="B149" s="7"/>
      <c r="C149" s="8"/>
      <c r="D149" s="10"/>
      <c r="E149" s="10"/>
      <c r="F149" s="9" t="str">
        <f aca="false">IF($A149="","",$A149&amp;"|"&amp;$B149)</f>
        <v/>
      </c>
      <c r="G149" s="11" t="str">
        <f aca="false">IF($A149="","",IFERROR(VLOOKUP($F149,Mapping!$A:$E,5,0),"UNMAPPED"))</f>
        <v/>
      </c>
      <c r="H149" s="12" t="str">
        <f aca="false">IF($A149="","",$D149-$E149)</f>
        <v/>
      </c>
    </row>
    <row r="150" customFormat="false" ht="15" hidden="false" customHeight="false" outlineLevel="0" collapsed="false">
      <c r="A150" s="8"/>
      <c r="B150" s="7"/>
      <c r="C150" s="8"/>
      <c r="D150" s="10"/>
      <c r="E150" s="10"/>
      <c r="F150" s="9" t="str">
        <f aca="false">IF($A150="","",$A150&amp;"|"&amp;$B150)</f>
        <v/>
      </c>
      <c r="G150" s="11" t="str">
        <f aca="false">IF($A150="","",IFERROR(VLOOKUP($F150,Mapping!$A:$E,5,0),"UNMAPPED"))</f>
        <v/>
      </c>
      <c r="H150" s="12" t="str">
        <f aca="false">IF($A150="","",$D150-$E150)</f>
        <v/>
      </c>
    </row>
    <row r="151" customFormat="false" ht="15" hidden="false" customHeight="false" outlineLevel="0" collapsed="false">
      <c r="A151" s="8"/>
      <c r="B151" s="7"/>
      <c r="C151" s="8"/>
      <c r="D151" s="10"/>
      <c r="E151" s="10"/>
      <c r="F151" s="9" t="str">
        <f aca="false">IF($A151="","",$A151&amp;"|"&amp;$B151)</f>
        <v/>
      </c>
      <c r="G151" s="11" t="str">
        <f aca="false">IF($A151="","",IFERROR(VLOOKUP($F151,Mapping!$A:$E,5,0),"UNMAPPED"))</f>
        <v/>
      </c>
      <c r="H151" s="12" t="str">
        <f aca="false">IF($A151="","",$D151-$E151)</f>
        <v/>
      </c>
    </row>
    <row r="152" customFormat="false" ht="15" hidden="false" customHeight="false" outlineLevel="0" collapsed="false">
      <c r="A152" s="8"/>
      <c r="B152" s="7"/>
      <c r="C152" s="8"/>
      <c r="D152" s="10"/>
      <c r="E152" s="10"/>
      <c r="F152" s="9" t="str">
        <f aca="false">IF($A152="","",$A152&amp;"|"&amp;$B152)</f>
        <v/>
      </c>
      <c r="G152" s="11" t="str">
        <f aca="false">IF($A152="","",IFERROR(VLOOKUP($F152,Mapping!$A:$E,5,0),"UNMAPPED"))</f>
        <v/>
      </c>
      <c r="H152" s="12" t="str">
        <f aca="false">IF($A152="","",$D152-$E152)</f>
        <v/>
      </c>
    </row>
    <row r="153" customFormat="false" ht="15" hidden="false" customHeight="false" outlineLevel="0" collapsed="false">
      <c r="A153" s="8"/>
      <c r="B153" s="7"/>
      <c r="C153" s="8"/>
      <c r="D153" s="10"/>
      <c r="E153" s="10"/>
      <c r="F153" s="9" t="str">
        <f aca="false">IF($A153="","",$A153&amp;"|"&amp;$B153)</f>
        <v/>
      </c>
      <c r="G153" s="11" t="str">
        <f aca="false">IF($A153="","",IFERROR(VLOOKUP($F153,Mapping!$A:$E,5,0),"UNMAPPED"))</f>
        <v/>
      </c>
      <c r="H153" s="12" t="str">
        <f aca="false">IF($A153="","",$D153-$E153)</f>
        <v/>
      </c>
    </row>
    <row r="154" customFormat="false" ht="15" hidden="false" customHeight="false" outlineLevel="0" collapsed="false">
      <c r="A154" s="8"/>
      <c r="B154" s="7"/>
      <c r="C154" s="8"/>
      <c r="D154" s="10"/>
      <c r="E154" s="10"/>
      <c r="F154" s="9" t="str">
        <f aca="false">IF($A154="","",$A154&amp;"|"&amp;$B154)</f>
        <v/>
      </c>
      <c r="G154" s="11" t="str">
        <f aca="false">IF($A154="","",IFERROR(VLOOKUP($F154,Mapping!$A:$E,5,0),"UNMAPPED"))</f>
        <v/>
      </c>
      <c r="H154" s="12" t="str">
        <f aca="false">IF($A154="","",$D154-$E154)</f>
        <v/>
      </c>
    </row>
    <row r="155" customFormat="false" ht="15" hidden="false" customHeight="false" outlineLevel="0" collapsed="false">
      <c r="A155" s="8"/>
      <c r="B155" s="7"/>
      <c r="C155" s="8"/>
      <c r="D155" s="10"/>
      <c r="E155" s="10"/>
      <c r="F155" s="9" t="str">
        <f aca="false">IF($A155="","",$A155&amp;"|"&amp;$B155)</f>
        <v/>
      </c>
      <c r="G155" s="11" t="str">
        <f aca="false">IF($A155="","",IFERROR(VLOOKUP($F155,Mapping!$A:$E,5,0),"UNMAPPED"))</f>
        <v/>
      </c>
      <c r="H155" s="12" t="str">
        <f aca="false">IF($A155="","",$D155-$E155)</f>
        <v/>
      </c>
    </row>
    <row r="156" customFormat="false" ht="15" hidden="false" customHeight="false" outlineLevel="0" collapsed="false">
      <c r="A156" s="8"/>
      <c r="B156" s="7"/>
      <c r="C156" s="8"/>
      <c r="D156" s="10"/>
      <c r="E156" s="10"/>
      <c r="F156" s="9" t="str">
        <f aca="false">IF($A156="","",$A156&amp;"|"&amp;$B156)</f>
        <v/>
      </c>
      <c r="G156" s="11" t="str">
        <f aca="false">IF($A156="","",IFERROR(VLOOKUP($F156,Mapping!$A:$E,5,0),"UNMAPPED"))</f>
        <v/>
      </c>
      <c r="H156" s="12" t="str">
        <f aca="false">IF($A156="","",$D156-$E156)</f>
        <v/>
      </c>
    </row>
    <row r="157" customFormat="false" ht="15" hidden="false" customHeight="false" outlineLevel="0" collapsed="false">
      <c r="A157" s="8"/>
      <c r="B157" s="7"/>
      <c r="C157" s="8"/>
      <c r="D157" s="10"/>
      <c r="E157" s="10"/>
      <c r="F157" s="9" t="str">
        <f aca="false">IF($A157="","",$A157&amp;"|"&amp;$B157)</f>
        <v/>
      </c>
      <c r="G157" s="11" t="str">
        <f aca="false">IF($A157="","",IFERROR(VLOOKUP($F157,Mapping!$A:$E,5,0),"UNMAPPED"))</f>
        <v/>
      </c>
      <c r="H157" s="12" t="str">
        <f aca="false">IF($A157="","",$D157-$E157)</f>
        <v/>
      </c>
    </row>
    <row r="158" customFormat="false" ht="15" hidden="false" customHeight="false" outlineLevel="0" collapsed="false">
      <c r="A158" s="8"/>
      <c r="B158" s="7"/>
      <c r="C158" s="8"/>
      <c r="D158" s="10"/>
      <c r="E158" s="10"/>
      <c r="F158" s="9" t="str">
        <f aca="false">IF($A158="","",$A158&amp;"|"&amp;$B158)</f>
        <v/>
      </c>
      <c r="G158" s="11" t="str">
        <f aca="false">IF($A158="","",IFERROR(VLOOKUP($F158,Mapping!$A:$E,5,0),"UNMAPPED"))</f>
        <v/>
      </c>
      <c r="H158" s="12" t="str">
        <f aca="false">IF($A158="","",$D158-$E158)</f>
        <v/>
      </c>
    </row>
    <row r="159" customFormat="false" ht="15" hidden="false" customHeight="false" outlineLevel="0" collapsed="false">
      <c r="A159" s="8"/>
      <c r="B159" s="7"/>
      <c r="C159" s="8"/>
      <c r="D159" s="10"/>
      <c r="E159" s="10"/>
      <c r="F159" s="9" t="str">
        <f aca="false">IF($A159="","",$A159&amp;"|"&amp;$B159)</f>
        <v/>
      </c>
      <c r="G159" s="11" t="str">
        <f aca="false">IF($A159="","",IFERROR(VLOOKUP($F159,Mapping!$A:$E,5,0),"UNMAPPED"))</f>
        <v/>
      </c>
      <c r="H159" s="12" t="str">
        <f aca="false">IF($A159="","",$D159-$E159)</f>
        <v/>
      </c>
    </row>
    <row r="160" customFormat="false" ht="15" hidden="false" customHeight="false" outlineLevel="0" collapsed="false">
      <c r="A160" s="8"/>
      <c r="B160" s="7"/>
      <c r="C160" s="8"/>
      <c r="D160" s="10"/>
      <c r="E160" s="10"/>
      <c r="F160" s="9" t="str">
        <f aca="false">IF($A160="","",$A160&amp;"|"&amp;$B160)</f>
        <v/>
      </c>
      <c r="G160" s="11" t="str">
        <f aca="false">IF($A160="","",IFERROR(VLOOKUP($F160,Mapping!$A:$E,5,0),"UNMAPPED"))</f>
        <v/>
      </c>
      <c r="H160" s="12" t="str">
        <f aca="false">IF($A160="","",$D160-$E160)</f>
        <v/>
      </c>
    </row>
    <row r="161" customFormat="false" ht="15" hidden="false" customHeight="false" outlineLevel="0" collapsed="false">
      <c r="A161" s="8"/>
      <c r="B161" s="7"/>
      <c r="C161" s="8"/>
      <c r="D161" s="10"/>
      <c r="E161" s="10"/>
      <c r="F161" s="9" t="str">
        <f aca="false">IF($A161="","",$A161&amp;"|"&amp;$B161)</f>
        <v/>
      </c>
      <c r="G161" s="11" t="str">
        <f aca="false">IF($A161="","",IFERROR(VLOOKUP($F161,Mapping!$A:$E,5,0),"UNMAPPED"))</f>
        <v/>
      </c>
      <c r="H161" s="12" t="str">
        <f aca="false">IF($A161="","",$D161-$E161)</f>
        <v/>
      </c>
    </row>
    <row r="162" customFormat="false" ht="15" hidden="false" customHeight="false" outlineLevel="0" collapsed="false">
      <c r="A162" s="8"/>
      <c r="B162" s="7"/>
      <c r="C162" s="8"/>
      <c r="D162" s="10"/>
      <c r="E162" s="10"/>
      <c r="F162" s="9" t="str">
        <f aca="false">IF($A162="","",$A162&amp;"|"&amp;$B162)</f>
        <v/>
      </c>
      <c r="G162" s="11" t="str">
        <f aca="false">IF($A162="","",IFERROR(VLOOKUP($F162,Mapping!$A:$E,5,0),"UNMAPPED"))</f>
        <v/>
      </c>
      <c r="H162" s="12" t="str">
        <f aca="false">IF($A162="","",$D162-$E162)</f>
        <v/>
      </c>
    </row>
    <row r="163" customFormat="false" ht="15" hidden="false" customHeight="false" outlineLevel="0" collapsed="false">
      <c r="A163" s="8"/>
      <c r="B163" s="7"/>
      <c r="C163" s="8"/>
      <c r="D163" s="10"/>
      <c r="E163" s="10"/>
      <c r="F163" s="9" t="str">
        <f aca="false">IF($A163="","",$A163&amp;"|"&amp;$B163)</f>
        <v/>
      </c>
      <c r="G163" s="11" t="str">
        <f aca="false">IF($A163="","",IFERROR(VLOOKUP($F163,Mapping!$A:$E,5,0),"UNMAPPED"))</f>
        <v/>
      </c>
      <c r="H163" s="12" t="str">
        <f aca="false">IF($A163="","",$D163-$E163)</f>
        <v/>
      </c>
    </row>
    <row r="164" customFormat="false" ht="15" hidden="false" customHeight="false" outlineLevel="0" collapsed="false">
      <c r="A164" s="8"/>
      <c r="B164" s="7"/>
      <c r="C164" s="8"/>
      <c r="D164" s="10"/>
      <c r="E164" s="10"/>
      <c r="F164" s="9" t="str">
        <f aca="false">IF($A164="","",$A164&amp;"|"&amp;$B164)</f>
        <v/>
      </c>
      <c r="G164" s="11" t="str">
        <f aca="false">IF($A164="","",IFERROR(VLOOKUP($F164,Mapping!$A:$E,5,0),"UNMAPPED"))</f>
        <v/>
      </c>
      <c r="H164" s="12" t="str">
        <f aca="false">IF($A164="","",$D164-$E164)</f>
        <v/>
      </c>
    </row>
    <row r="165" customFormat="false" ht="15" hidden="false" customHeight="false" outlineLevel="0" collapsed="false">
      <c r="A165" s="8"/>
      <c r="B165" s="7"/>
      <c r="C165" s="8"/>
      <c r="D165" s="10"/>
      <c r="E165" s="10"/>
      <c r="F165" s="9" t="str">
        <f aca="false">IF($A165="","",$A165&amp;"|"&amp;$B165)</f>
        <v/>
      </c>
      <c r="G165" s="11" t="str">
        <f aca="false">IF($A165="","",IFERROR(VLOOKUP($F165,Mapping!$A:$E,5,0),"UNMAPPED"))</f>
        <v/>
      </c>
      <c r="H165" s="12" t="str">
        <f aca="false">IF($A165="","",$D165-$E165)</f>
        <v/>
      </c>
    </row>
    <row r="166" customFormat="false" ht="15" hidden="false" customHeight="false" outlineLevel="0" collapsed="false">
      <c r="A166" s="8"/>
      <c r="B166" s="7"/>
      <c r="C166" s="8"/>
      <c r="D166" s="10"/>
      <c r="E166" s="10"/>
      <c r="F166" s="9" t="str">
        <f aca="false">IF($A166="","",$A166&amp;"|"&amp;$B166)</f>
        <v/>
      </c>
      <c r="G166" s="11" t="str">
        <f aca="false">IF($A166="","",IFERROR(VLOOKUP($F166,Mapping!$A:$E,5,0),"UNMAPPED"))</f>
        <v/>
      </c>
      <c r="H166" s="12" t="str">
        <f aca="false">IF($A166="","",$D166-$E166)</f>
        <v/>
      </c>
    </row>
    <row r="167" customFormat="false" ht="15" hidden="false" customHeight="false" outlineLevel="0" collapsed="false">
      <c r="A167" s="8"/>
      <c r="B167" s="7"/>
      <c r="C167" s="8"/>
      <c r="D167" s="10"/>
      <c r="E167" s="10"/>
      <c r="F167" s="9" t="str">
        <f aca="false">IF($A167="","",$A167&amp;"|"&amp;$B167)</f>
        <v/>
      </c>
      <c r="G167" s="11" t="str">
        <f aca="false">IF($A167="","",IFERROR(VLOOKUP($F167,Mapping!$A:$E,5,0),"UNMAPPED"))</f>
        <v/>
      </c>
      <c r="H167" s="12" t="str">
        <f aca="false">IF($A167="","",$D167-$E167)</f>
        <v/>
      </c>
    </row>
    <row r="168" customFormat="false" ht="15" hidden="false" customHeight="false" outlineLevel="0" collapsed="false">
      <c r="A168" s="8"/>
      <c r="B168" s="7"/>
      <c r="C168" s="8"/>
      <c r="D168" s="10"/>
      <c r="E168" s="10"/>
      <c r="F168" s="9" t="str">
        <f aca="false">IF($A168="","",$A168&amp;"|"&amp;$B168)</f>
        <v/>
      </c>
      <c r="G168" s="11" t="str">
        <f aca="false">IF($A168="","",IFERROR(VLOOKUP($F168,Mapping!$A:$E,5,0),"UNMAPPED"))</f>
        <v/>
      </c>
      <c r="H168" s="12" t="str">
        <f aca="false">IF($A168="","",$D168-$E168)</f>
        <v/>
      </c>
    </row>
    <row r="169" customFormat="false" ht="15" hidden="false" customHeight="false" outlineLevel="0" collapsed="false">
      <c r="A169" s="8"/>
      <c r="B169" s="7"/>
      <c r="C169" s="8"/>
      <c r="D169" s="10"/>
      <c r="E169" s="10"/>
      <c r="F169" s="9" t="str">
        <f aca="false">IF($A169="","",$A169&amp;"|"&amp;$B169)</f>
        <v/>
      </c>
      <c r="G169" s="11" t="str">
        <f aca="false">IF($A169="","",IFERROR(VLOOKUP($F169,Mapping!$A:$E,5,0),"UNMAPPED"))</f>
        <v/>
      </c>
      <c r="H169" s="12" t="str">
        <f aca="false">IF($A169="","",$D169-$E169)</f>
        <v/>
      </c>
    </row>
    <row r="170" customFormat="false" ht="15" hidden="false" customHeight="false" outlineLevel="0" collapsed="false">
      <c r="A170" s="8"/>
      <c r="B170" s="7"/>
      <c r="C170" s="8"/>
      <c r="D170" s="10"/>
      <c r="E170" s="10"/>
      <c r="F170" s="9" t="str">
        <f aca="false">IF($A170="","",$A170&amp;"|"&amp;$B170)</f>
        <v/>
      </c>
      <c r="G170" s="11" t="str">
        <f aca="false">IF($A170="","",IFERROR(VLOOKUP($F170,Mapping!$A:$E,5,0),"UNMAPPED"))</f>
        <v/>
      </c>
      <c r="H170" s="12" t="str">
        <f aca="false">IF($A170="","",$D170-$E170)</f>
        <v/>
      </c>
    </row>
    <row r="171" customFormat="false" ht="15" hidden="false" customHeight="false" outlineLevel="0" collapsed="false">
      <c r="A171" s="8"/>
      <c r="B171" s="7"/>
      <c r="C171" s="8"/>
      <c r="D171" s="10"/>
      <c r="E171" s="10"/>
      <c r="F171" s="9" t="str">
        <f aca="false">IF($A171="","",$A171&amp;"|"&amp;$B171)</f>
        <v/>
      </c>
      <c r="G171" s="11" t="str">
        <f aca="false">IF($A171="","",IFERROR(VLOOKUP($F171,Mapping!$A:$E,5,0),"UNMAPPED"))</f>
        <v/>
      </c>
      <c r="H171" s="12" t="str">
        <f aca="false">IF($A171="","",$D171-$E171)</f>
        <v/>
      </c>
    </row>
    <row r="172" customFormat="false" ht="15" hidden="false" customHeight="false" outlineLevel="0" collapsed="false">
      <c r="A172" s="8"/>
      <c r="B172" s="7"/>
      <c r="C172" s="8"/>
      <c r="D172" s="10"/>
      <c r="E172" s="10"/>
      <c r="F172" s="9" t="str">
        <f aca="false">IF($A172="","",$A172&amp;"|"&amp;$B172)</f>
        <v/>
      </c>
      <c r="G172" s="11" t="str">
        <f aca="false">IF($A172="","",IFERROR(VLOOKUP($F172,Mapping!$A:$E,5,0),"UNMAPPED"))</f>
        <v/>
      </c>
      <c r="H172" s="12" t="str">
        <f aca="false">IF($A172="","",$D172-$E172)</f>
        <v/>
      </c>
    </row>
    <row r="173" customFormat="false" ht="15" hidden="false" customHeight="false" outlineLevel="0" collapsed="false">
      <c r="A173" s="8"/>
      <c r="B173" s="7"/>
      <c r="C173" s="8"/>
      <c r="D173" s="10"/>
      <c r="E173" s="10"/>
      <c r="F173" s="9" t="str">
        <f aca="false">IF($A173="","",$A173&amp;"|"&amp;$B173)</f>
        <v/>
      </c>
      <c r="G173" s="11" t="str">
        <f aca="false">IF($A173="","",IFERROR(VLOOKUP($F173,Mapping!$A:$E,5,0),"UNMAPPED"))</f>
        <v/>
      </c>
      <c r="H173" s="12" t="str">
        <f aca="false">IF($A173="","",$D173-$E173)</f>
        <v/>
      </c>
    </row>
    <row r="174" customFormat="false" ht="15" hidden="false" customHeight="false" outlineLevel="0" collapsed="false">
      <c r="A174" s="8"/>
      <c r="B174" s="7"/>
      <c r="C174" s="8"/>
      <c r="D174" s="10"/>
      <c r="E174" s="10"/>
      <c r="F174" s="9" t="str">
        <f aca="false">IF($A174="","",$A174&amp;"|"&amp;$B174)</f>
        <v/>
      </c>
      <c r="G174" s="11" t="str">
        <f aca="false">IF($A174="","",IFERROR(VLOOKUP($F174,Mapping!$A:$E,5,0),"UNMAPPED"))</f>
        <v/>
      </c>
      <c r="H174" s="12" t="str">
        <f aca="false">IF($A174="","",$D174-$E174)</f>
        <v/>
      </c>
    </row>
    <row r="175" customFormat="false" ht="15" hidden="false" customHeight="false" outlineLevel="0" collapsed="false">
      <c r="A175" s="8"/>
      <c r="B175" s="7"/>
      <c r="C175" s="8"/>
      <c r="D175" s="10"/>
      <c r="E175" s="10"/>
      <c r="F175" s="9" t="str">
        <f aca="false">IF($A175="","",$A175&amp;"|"&amp;$B175)</f>
        <v/>
      </c>
      <c r="G175" s="11" t="str">
        <f aca="false">IF($A175="","",IFERROR(VLOOKUP($F175,Mapping!$A:$E,5,0),"UNMAPPED"))</f>
        <v/>
      </c>
      <c r="H175" s="12" t="str">
        <f aca="false">IF($A175="","",$D175-$E175)</f>
        <v/>
      </c>
    </row>
    <row r="176" customFormat="false" ht="15" hidden="false" customHeight="false" outlineLevel="0" collapsed="false">
      <c r="A176" s="8"/>
      <c r="B176" s="7"/>
      <c r="C176" s="8"/>
      <c r="D176" s="10"/>
      <c r="E176" s="10"/>
      <c r="F176" s="9" t="str">
        <f aca="false">IF($A176="","",$A176&amp;"|"&amp;$B176)</f>
        <v/>
      </c>
      <c r="G176" s="11" t="str">
        <f aca="false">IF($A176="","",IFERROR(VLOOKUP($F176,Mapping!$A:$E,5,0),"UNMAPPED"))</f>
        <v/>
      </c>
      <c r="H176" s="12" t="str">
        <f aca="false">IF($A176="","",$D176-$E176)</f>
        <v/>
      </c>
    </row>
    <row r="177" customFormat="false" ht="15" hidden="false" customHeight="false" outlineLevel="0" collapsed="false">
      <c r="A177" s="8"/>
      <c r="B177" s="7"/>
      <c r="C177" s="8"/>
      <c r="D177" s="10"/>
      <c r="E177" s="10"/>
      <c r="F177" s="9" t="str">
        <f aca="false">IF($A177="","",$A177&amp;"|"&amp;$B177)</f>
        <v/>
      </c>
      <c r="G177" s="11" t="str">
        <f aca="false">IF($A177="","",IFERROR(VLOOKUP($F177,Mapping!$A:$E,5,0),"UNMAPPED"))</f>
        <v/>
      </c>
      <c r="H177" s="12" t="str">
        <f aca="false">IF($A177="","",$D177-$E177)</f>
        <v/>
      </c>
    </row>
    <row r="178" customFormat="false" ht="15" hidden="false" customHeight="false" outlineLevel="0" collapsed="false">
      <c r="A178" s="8"/>
      <c r="B178" s="7"/>
      <c r="C178" s="8"/>
      <c r="D178" s="10"/>
      <c r="E178" s="10"/>
      <c r="F178" s="9" t="str">
        <f aca="false">IF($A178="","",$A178&amp;"|"&amp;$B178)</f>
        <v/>
      </c>
      <c r="G178" s="11" t="str">
        <f aca="false">IF($A178="","",IFERROR(VLOOKUP($F178,Mapping!$A:$E,5,0),"UNMAPPED"))</f>
        <v/>
      </c>
      <c r="H178" s="12" t="str">
        <f aca="false">IF($A178="","",$D178-$E178)</f>
        <v/>
      </c>
    </row>
    <row r="179" customFormat="false" ht="15" hidden="false" customHeight="false" outlineLevel="0" collapsed="false">
      <c r="A179" s="8"/>
      <c r="B179" s="7"/>
      <c r="C179" s="8"/>
      <c r="D179" s="10"/>
      <c r="E179" s="10"/>
      <c r="F179" s="9" t="str">
        <f aca="false">IF($A179="","",$A179&amp;"|"&amp;$B179)</f>
        <v/>
      </c>
      <c r="G179" s="11" t="str">
        <f aca="false">IF($A179="","",IFERROR(VLOOKUP($F179,Mapping!$A:$E,5,0),"UNMAPPED"))</f>
        <v/>
      </c>
      <c r="H179" s="12" t="str">
        <f aca="false">IF($A179="","",$D179-$E179)</f>
        <v/>
      </c>
    </row>
    <row r="180" customFormat="false" ht="15" hidden="false" customHeight="false" outlineLevel="0" collapsed="false">
      <c r="A180" s="8"/>
      <c r="B180" s="7"/>
      <c r="C180" s="8"/>
      <c r="D180" s="10"/>
      <c r="E180" s="10"/>
      <c r="F180" s="9" t="str">
        <f aca="false">IF($A180="","",$A180&amp;"|"&amp;$B180)</f>
        <v/>
      </c>
      <c r="G180" s="11" t="str">
        <f aca="false">IF($A180="","",IFERROR(VLOOKUP($F180,Mapping!$A:$E,5,0),"UNMAPPED"))</f>
        <v/>
      </c>
      <c r="H180" s="12" t="str">
        <f aca="false">IF($A180="","",$D180-$E180)</f>
        <v/>
      </c>
    </row>
    <row r="181" customFormat="false" ht="15" hidden="false" customHeight="false" outlineLevel="0" collapsed="false">
      <c r="A181" s="8"/>
      <c r="B181" s="7"/>
      <c r="C181" s="8"/>
      <c r="D181" s="10"/>
      <c r="E181" s="10"/>
      <c r="F181" s="9" t="str">
        <f aca="false">IF($A181="","",$A181&amp;"|"&amp;$B181)</f>
        <v/>
      </c>
      <c r="G181" s="11" t="str">
        <f aca="false">IF($A181="","",IFERROR(VLOOKUP($F181,Mapping!$A:$E,5,0),"UNMAPPED"))</f>
        <v/>
      </c>
      <c r="H181" s="12" t="str">
        <f aca="false">IF($A181="","",$D181-$E181)</f>
        <v/>
      </c>
    </row>
    <row r="182" customFormat="false" ht="15" hidden="false" customHeight="false" outlineLevel="0" collapsed="false">
      <c r="A182" s="8"/>
      <c r="B182" s="7"/>
      <c r="C182" s="8"/>
      <c r="D182" s="10"/>
      <c r="E182" s="10"/>
      <c r="F182" s="9" t="str">
        <f aca="false">IF($A182="","",$A182&amp;"|"&amp;$B182)</f>
        <v/>
      </c>
      <c r="G182" s="11" t="str">
        <f aca="false">IF($A182="","",IFERROR(VLOOKUP($F182,Mapping!$A:$E,5,0),"UNMAPPED"))</f>
        <v/>
      </c>
      <c r="H182" s="12" t="str">
        <f aca="false">IF($A182="","",$D182-$E182)</f>
        <v/>
      </c>
    </row>
    <row r="183" customFormat="false" ht="15" hidden="false" customHeight="false" outlineLevel="0" collapsed="false">
      <c r="A183" s="8"/>
      <c r="B183" s="7"/>
      <c r="C183" s="8"/>
      <c r="D183" s="10"/>
      <c r="E183" s="10"/>
      <c r="F183" s="9" t="str">
        <f aca="false">IF($A183="","",$A183&amp;"|"&amp;$B183)</f>
        <v/>
      </c>
      <c r="G183" s="11" t="str">
        <f aca="false">IF($A183="","",IFERROR(VLOOKUP($F183,Mapping!$A:$E,5,0),"UNMAPPED"))</f>
        <v/>
      </c>
      <c r="H183" s="12" t="str">
        <f aca="false">IF($A183="","",$D183-$E183)</f>
        <v/>
      </c>
    </row>
    <row r="184" customFormat="false" ht="15" hidden="false" customHeight="false" outlineLevel="0" collapsed="false">
      <c r="A184" s="8"/>
      <c r="B184" s="7"/>
      <c r="C184" s="8"/>
      <c r="D184" s="10"/>
      <c r="E184" s="10"/>
      <c r="F184" s="9" t="str">
        <f aca="false">IF($A184="","",$A184&amp;"|"&amp;$B184)</f>
        <v/>
      </c>
      <c r="G184" s="11" t="str">
        <f aca="false">IF($A184="","",IFERROR(VLOOKUP($F184,Mapping!$A:$E,5,0),"UNMAPPED"))</f>
        <v/>
      </c>
      <c r="H184" s="12" t="str">
        <f aca="false">IF($A184="","",$D184-$E184)</f>
        <v/>
      </c>
    </row>
    <row r="185" customFormat="false" ht="15" hidden="false" customHeight="false" outlineLevel="0" collapsed="false">
      <c r="A185" s="8"/>
      <c r="B185" s="7"/>
      <c r="C185" s="8"/>
      <c r="D185" s="10"/>
      <c r="E185" s="10"/>
      <c r="F185" s="9" t="str">
        <f aca="false">IF($A185="","",$A185&amp;"|"&amp;$B185)</f>
        <v/>
      </c>
      <c r="G185" s="11" t="str">
        <f aca="false">IF($A185="","",IFERROR(VLOOKUP($F185,Mapping!$A:$E,5,0),"UNMAPPED"))</f>
        <v/>
      </c>
      <c r="H185" s="12" t="str">
        <f aca="false">IF($A185="","",$D185-$E185)</f>
        <v/>
      </c>
    </row>
    <row r="186" customFormat="false" ht="15" hidden="false" customHeight="false" outlineLevel="0" collapsed="false">
      <c r="A186" s="8"/>
      <c r="B186" s="7"/>
      <c r="C186" s="8"/>
      <c r="D186" s="10"/>
      <c r="E186" s="10"/>
      <c r="F186" s="9" t="str">
        <f aca="false">IF($A186="","",$A186&amp;"|"&amp;$B186)</f>
        <v/>
      </c>
      <c r="G186" s="11" t="str">
        <f aca="false">IF($A186="","",IFERROR(VLOOKUP($F186,Mapping!$A:$E,5,0),"UNMAPPED"))</f>
        <v/>
      </c>
      <c r="H186" s="12" t="str">
        <f aca="false">IF($A186="","",$D186-$E186)</f>
        <v/>
      </c>
    </row>
    <row r="187" customFormat="false" ht="15" hidden="false" customHeight="false" outlineLevel="0" collapsed="false">
      <c r="A187" s="8"/>
      <c r="B187" s="7"/>
      <c r="C187" s="8"/>
      <c r="D187" s="10"/>
      <c r="E187" s="10"/>
      <c r="F187" s="9" t="str">
        <f aca="false">IF($A187="","",$A187&amp;"|"&amp;$B187)</f>
        <v/>
      </c>
      <c r="G187" s="11" t="str">
        <f aca="false">IF($A187="","",IFERROR(VLOOKUP($F187,Mapping!$A:$E,5,0),"UNMAPPED"))</f>
        <v/>
      </c>
      <c r="H187" s="12" t="str">
        <f aca="false">IF($A187="","",$D187-$E187)</f>
        <v/>
      </c>
    </row>
    <row r="188" customFormat="false" ht="15" hidden="false" customHeight="false" outlineLevel="0" collapsed="false">
      <c r="A188" s="8"/>
      <c r="B188" s="7"/>
      <c r="C188" s="8"/>
      <c r="D188" s="10"/>
      <c r="E188" s="10"/>
      <c r="F188" s="9" t="str">
        <f aca="false">IF($A188="","",$A188&amp;"|"&amp;$B188)</f>
        <v/>
      </c>
      <c r="G188" s="11" t="str">
        <f aca="false">IF($A188="","",IFERROR(VLOOKUP($F188,Mapping!$A:$E,5,0),"UNMAPPED"))</f>
        <v/>
      </c>
      <c r="H188" s="12" t="str">
        <f aca="false">IF($A188="","",$D188-$E188)</f>
        <v/>
      </c>
    </row>
    <row r="189" customFormat="false" ht="15" hidden="false" customHeight="false" outlineLevel="0" collapsed="false">
      <c r="A189" s="8"/>
      <c r="B189" s="7"/>
      <c r="C189" s="8"/>
      <c r="D189" s="10"/>
      <c r="E189" s="10"/>
      <c r="F189" s="9" t="str">
        <f aca="false">IF($A189="","",$A189&amp;"|"&amp;$B189)</f>
        <v/>
      </c>
      <c r="G189" s="11" t="str">
        <f aca="false">IF($A189="","",IFERROR(VLOOKUP($F189,Mapping!$A:$E,5,0),"UNMAPPED"))</f>
        <v/>
      </c>
      <c r="H189" s="12" t="str">
        <f aca="false">IF($A189="","",$D189-$E189)</f>
        <v/>
      </c>
    </row>
    <row r="190" customFormat="false" ht="15" hidden="false" customHeight="false" outlineLevel="0" collapsed="false">
      <c r="A190" s="8"/>
      <c r="B190" s="7"/>
      <c r="C190" s="8"/>
      <c r="D190" s="10"/>
      <c r="E190" s="10"/>
      <c r="F190" s="9" t="str">
        <f aca="false">IF($A190="","",$A190&amp;"|"&amp;$B190)</f>
        <v/>
      </c>
      <c r="G190" s="11" t="str">
        <f aca="false">IF($A190="","",IFERROR(VLOOKUP($F190,Mapping!$A:$E,5,0),"UNMAPPED"))</f>
        <v/>
      </c>
      <c r="H190" s="12" t="str">
        <f aca="false">IF($A190="","",$D190-$E190)</f>
        <v/>
      </c>
    </row>
    <row r="191" customFormat="false" ht="15" hidden="false" customHeight="false" outlineLevel="0" collapsed="false">
      <c r="A191" s="8"/>
      <c r="B191" s="7"/>
      <c r="C191" s="8"/>
      <c r="D191" s="10"/>
      <c r="E191" s="10"/>
      <c r="F191" s="9" t="str">
        <f aca="false">IF($A191="","",$A191&amp;"|"&amp;$B191)</f>
        <v/>
      </c>
      <c r="G191" s="11" t="str">
        <f aca="false">IF($A191="","",IFERROR(VLOOKUP($F191,Mapping!$A:$E,5,0),"UNMAPPED"))</f>
        <v/>
      </c>
      <c r="H191" s="12" t="str">
        <f aca="false">IF($A191="","",$D191-$E191)</f>
        <v/>
      </c>
    </row>
    <row r="192" customFormat="false" ht="15" hidden="false" customHeight="false" outlineLevel="0" collapsed="false">
      <c r="A192" s="8"/>
      <c r="B192" s="7"/>
      <c r="C192" s="8"/>
      <c r="D192" s="10"/>
      <c r="E192" s="10"/>
      <c r="F192" s="9" t="str">
        <f aca="false">IF($A192="","",$A192&amp;"|"&amp;$B192)</f>
        <v/>
      </c>
      <c r="G192" s="11" t="str">
        <f aca="false">IF($A192="","",IFERROR(VLOOKUP($F192,Mapping!$A:$E,5,0),"UNMAPPED"))</f>
        <v/>
      </c>
      <c r="H192" s="12" t="str">
        <f aca="false">IF($A192="","",$D192-$E192)</f>
        <v/>
      </c>
    </row>
    <row r="193" customFormat="false" ht="15" hidden="false" customHeight="false" outlineLevel="0" collapsed="false">
      <c r="A193" s="8"/>
      <c r="B193" s="7"/>
      <c r="C193" s="8"/>
      <c r="D193" s="10"/>
      <c r="E193" s="10"/>
      <c r="F193" s="9" t="str">
        <f aca="false">IF($A193="","",$A193&amp;"|"&amp;$B193)</f>
        <v/>
      </c>
      <c r="G193" s="11" t="str">
        <f aca="false">IF($A193="","",IFERROR(VLOOKUP($F193,Mapping!$A:$E,5,0),"UNMAPPED"))</f>
        <v/>
      </c>
      <c r="H193" s="12" t="str">
        <f aca="false">IF($A193="","",$D193-$E193)</f>
        <v/>
      </c>
    </row>
    <row r="194" customFormat="false" ht="15" hidden="false" customHeight="false" outlineLevel="0" collapsed="false">
      <c r="A194" s="8"/>
      <c r="B194" s="7"/>
      <c r="C194" s="8"/>
      <c r="D194" s="10"/>
      <c r="E194" s="10"/>
      <c r="F194" s="9" t="str">
        <f aca="false">IF($A194="","",$A194&amp;"|"&amp;$B194)</f>
        <v/>
      </c>
      <c r="G194" s="11" t="str">
        <f aca="false">IF($A194="","",IFERROR(VLOOKUP($F194,Mapping!$A:$E,5,0),"UNMAPPED"))</f>
        <v/>
      </c>
      <c r="H194" s="12" t="str">
        <f aca="false">IF($A194="","",$D194-$E194)</f>
        <v/>
      </c>
    </row>
    <row r="195" customFormat="false" ht="15" hidden="false" customHeight="false" outlineLevel="0" collapsed="false">
      <c r="A195" s="8"/>
      <c r="B195" s="7"/>
      <c r="C195" s="8"/>
      <c r="D195" s="10"/>
      <c r="E195" s="10"/>
      <c r="F195" s="9" t="str">
        <f aca="false">IF($A195="","",$A195&amp;"|"&amp;$B195)</f>
        <v/>
      </c>
      <c r="G195" s="11" t="str">
        <f aca="false">IF($A195="","",IFERROR(VLOOKUP($F195,Mapping!$A:$E,5,0),"UNMAPPED"))</f>
        <v/>
      </c>
      <c r="H195" s="12" t="str">
        <f aca="false">IF($A195="","",$D195-$E195)</f>
        <v/>
      </c>
    </row>
    <row r="196" customFormat="false" ht="15" hidden="false" customHeight="false" outlineLevel="0" collapsed="false">
      <c r="A196" s="8"/>
      <c r="B196" s="7"/>
      <c r="C196" s="8"/>
      <c r="D196" s="10"/>
      <c r="E196" s="10"/>
      <c r="F196" s="9" t="str">
        <f aca="false">IF($A196="","",$A196&amp;"|"&amp;$B196)</f>
        <v/>
      </c>
      <c r="G196" s="11" t="str">
        <f aca="false">IF($A196="","",IFERROR(VLOOKUP($F196,Mapping!$A:$E,5,0),"UNMAPPED"))</f>
        <v/>
      </c>
      <c r="H196" s="12" t="str">
        <f aca="false">IF($A196="","",$D196-$E196)</f>
        <v/>
      </c>
    </row>
    <row r="197" customFormat="false" ht="15" hidden="false" customHeight="false" outlineLevel="0" collapsed="false">
      <c r="A197" s="8"/>
      <c r="B197" s="7"/>
      <c r="C197" s="8"/>
      <c r="D197" s="10"/>
      <c r="E197" s="10"/>
      <c r="F197" s="9" t="str">
        <f aca="false">IF($A197="","",$A197&amp;"|"&amp;$B197)</f>
        <v/>
      </c>
      <c r="G197" s="11" t="str">
        <f aca="false">IF($A197="","",IFERROR(VLOOKUP($F197,Mapping!$A:$E,5,0),"UNMAPPED"))</f>
        <v/>
      </c>
      <c r="H197" s="12" t="str">
        <f aca="false">IF($A197="","",$D197-$E197)</f>
        <v/>
      </c>
    </row>
    <row r="198" customFormat="false" ht="15" hidden="false" customHeight="false" outlineLevel="0" collapsed="false">
      <c r="A198" s="8"/>
      <c r="B198" s="7"/>
      <c r="C198" s="8"/>
      <c r="D198" s="10"/>
      <c r="E198" s="10"/>
      <c r="F198" s="9" t="str">
        <f aca="false">IF($A198="","",$A198&amp;"|"&amp;$B198)</f>
        <v/>
      </c>
      <c r="G198" s="11" t="str">
        <f aca="false">IF($A198="","",IFERROR(VLOOKUP($F198,Mapping!$A:$E,5,0),"UNMAPPED"))</f>
        <v/>
      </c>
      <c r="H198" s="12" t="str">
        <f aca="false">IF($A198="","",$D198-$E198)</f>
        <v/>
      </c>
    </row>
    <row r="199" customFormat="false" ht="15" hidden="false" customHeight="false" outlineLevel="0" collapsed="false">
      <c r="A199" s="8"/>
      <c r="B199" s="7"/>
      <c r="C199" s="8"/>
      <c r="D199" s="10"/>
      <c r="E199" s="10"/>
      <c r="F199" s="9" t="str">
        <f aca="false">IF($A199="","",$A199&amp;"|"&amp;$B199)</f>
        <v/>
      </c>
      <c r="G199" s="11" t="str">
        <f aca="false">IF($A199="","",IFERROR(VLOOKUP($F199,Mapping!$A:$E,5,0),"UNMAPPED"))</f>
        <v/>
      </c>
      <c r="H199" s="12" t="str">
        <f aca="false">IF($A199="","",$D199-$E199)</f>
        <v/>
      </c>
    </row>
    <row r="200" customFormat="false" ht="15" hidden="false" customHeight="false" outlineLevel="0" collapsed="false">
      <c r="A200" s="8"/>
      <c r="B200" s="7"/>
      <c r="C200" s="8"/>
      <c r="D200" s="10"/>
      <c r="E200" s="10"/>
      <c r="F200" s="9" t="str">
        <f aca="false">IF($A200="","",$A200&amp;"|"&amp;$B200)</f>
        <v/>
      </c>
      <c r="G200" s="11" t="str">
        <f aca="false">IF($A200="","",IFERROR(VLOOKUP($F200,Mapping!$A:$E,5,0),"UNMAPPED"))</f>
        <v/>
      </c>
      <c r="H200" s="12" t="str">
        <f aca="false">IF($A200="","",$D200-$E200)</f>
        <v/>
      </c>
    </row>
    <row r="201" customFormat="false" ht="15" hidden="false" customHeight="false" outlineLevel="0" collapsed="false">
      <c r="A201" s="8"/>
      <c r="B201" s="7"/>
      <c r="C201" s="8"/>
      <c r="D201" s="10"/>
      <c r="E201" s="10"/>
      <c r="F201" s="9" t="str">
        <f aca="false">IF($A201="","",$A201&amp;"|"&amp;$B201)</f>
        <v/>
      </c>
      <c r="G201" s="11" t="str">
        <f aca="false">IF($A201="","",IFERROR(VLOOKUP($F201,Mapping!$A:$E,5,0),"UNMAPPED"))</f>
        <v/>
      </c>
      <c r="H201" s="12" t="str">
        <f aca="false">IF($A201="","",$D201-$E201)</f>
        <v/>
      </c>
    </row>
    <row r="202" customFormat="false" ht="15" hidden="false" customHeight="false" outlineLevel="0" collapsed="false">
      <c r="A202" s="8"/>
      <c r="B202" s="7"/>
      <c r="C202" s="8"/>
      <c r="D202" s="10"/>
      <c r="E202" s="10"/>
      <c r="F202" s="9" t="str">
        <f aca="false">IF($A202="","",$A202&amp;"|"&amp;$B202)</f>
        <v/>
      </c>
      <c r="G202" s="11" t="str">
        <f aca="false">IF($A202="","",IFERROR(VLOOKUP($F202,Mapping!$A:$E,5,0),"UNMAPPED"))</f>
        <v/>
      </c>
      <c r="H202" s="12" t="str">
        <f aca="false">IF($A202="","",$D202-$E202)</f>
        <v/>
      </c>
    </row>
    <row r="203" customFormat="false" ht="15" hidden="false" customHeight="false" outlineLevel="0" collapsed="false">
      <c r="A203" s="8"/>
      <c r="B203" s="7"/>
      <c r="C203" s="8"/>
      <c r="D203" s="10"/>
      <c r="E203" s="10"/>
      <c r="F203" s="9" t="str">
        <f aca="false">IF($A203="","",$A203&amp;"|"&amp;$B203)</f>
        <v/>
      </c>
      <c r="G203" s="11" t="str">
        <f aca="false">IF($A203="","",IFERROR(VLOOKUP($F203,Mapping!$A:$E,5,0),"UNMAPPED"))</f>
        <v/>
      </c>
      <c r="H203" s="12" t="str">
        <f aca="false">IF($A203="","",$D203-$E203)</f>
        <v/>
      </c>
    </row>
    <row r="204" customFormat="false" ht="15" hidden="false" customHeight="false" outlineLevel="0" collapsed="false">
      <c r="A204" s="8"/>
      <c r="B204" s="7"/>
      <c r="C204" s="8"/>
      <c r="D204" s="10"/>
      <c r="E204" s="10"/>
      <c r="F204" s="9" t="str">
        <f aca="false">IF($A204="","",$A204&amp;"|"&amp;$B204)</f>
        <v/>
      </c>
      <c r="G204" s="11" t="str">
        <f aca="false">IF($A204="","",IFERROR(VLOOKUP($F204,Mapping!$A:$E,5,0),"UNMAPPED"))</f>
        <v/>
      </c>
      <c r="H204" s="12" t="str">
        <f aca="false">IF($A204="","",$D204-$E204)</f>
        <v/>
      </c>
    </row>
    <row r="205" customFormat="false" ht="15" hidden="false" customHeight="false" outlineLevel="0" collapsed="false">
      <c r="A205" s="8"/>
      <c r="B205" s="7"/>
      <c r="C205" s="8"/>
      <c r="D205" s="10"/>
      <c r="E205" s="10"/>
      <c r="F205" s="9" t="str">
        <f aca="false">IF($A205="","",$A205&amp;"|"&amp;$B205)</f>
        <v/>
      </c>
      <c r="G205" s="11" t="str">
        <f aca="false">IF($A205="","",IFERROR(VLOOKUP($F205,Mapping!$A:$E,5,0),"UNMAPPED"))</f>
        <v/>
      </c>
      <c r="H205" s="12" t="str">
        <f aca="false">IF($A205="","",$D205-$E205)</f>
        <v/>
      </c>
    </row>
    <row r="206" customFormat="false" ht="15" hidden="false" customHeight="false" outlineLevel="0" collapsed="false">
      <c r="A206" s="8"/>
      <c r="B206" s="7"/>
      <c r="C206" s="8"/>
      <c r="D206" s="10"/>
      <c r="E206" s="10"/>
      <c r="F206" s="9" t="str">
        <f aca="false">IF($A206="","",$A206&amp;"|"&amp;$B206)</f>
        <v/>
      </c>
      <c r="G206" s="11" t="str">
        <f aca="false">IF($A206="","",IFERROR(VLOOKUP($F206,Mapping!$A:$E,5,0),"UNMAPPED"))</f>
        <v/>
      </c>
      <c r="H206" s="12" t="str">
        <f aca="false">IF($A206="","",$D206-$E206)</f>
        <v/>
      </c>
    </row>
    <row r="207" customFormat="false" ht="15" hidden="false" customHeight="false" outlineLevel="0" collapsed="false">
      <c r="A207" s="8"/>
      <c r="B207" s="7"/>
      <c r="C207" s="8"/>
      <c r="D207" s="10"/>
      <c r="E207" s="10"/>
      <c r="F207" s="9" t="str">
        <f aca="false">IF($A207="","",$A207&amp;"|"&amp;$B207)</f>
        <v/>
      </c>
      <c r="G207" s="11" t="str">
        <f aca="false">IF($A207="","",IFERROR(VLOOKUP($F207,Mapping!$A:$E,5,0),"UNMAPPED"))</f>
        <v/>
      </c>
      <c r="H207" s="12" t="str">
        <f aca="false">IF($A207="","",$D207-$E207)</f>
        <v/>
      </c>
    </row>
    <row r="208" customFormat="false" ht="15" hidden="false" customHeight="false" outlineLevel="0" collapsed="false">
      <c r="A208" s="8"/>
      <c r="B208" s="7"/>
      <c r="C208" s="8"/>
      <c r="D208" s="10"/>
      <c r="E208" s="10"/>
      <c r="F208" s="9" t="str">
        <f aca="false">IF($A208="","",$A208&amp;"|"&amp;$B208)</f>
        <v/>
      </c>
      <c r="G208" s="11" t="str">
        <f aca="false">IF($A208="","",IFERROR(VLOOKUP($F208,Mapping!$A:$E,5,0),"UNMAPPED"))</f>
        <v/>
      </c>
      <c r="H208" s="12" t="str">
        <f aca="false">IF($A208="","",$D208-$E208)</f>
        <v/>
      </c>
    </row>
    <row r="209" customFormat="false" ht="15" hidden="false" customHeight="false" outlineLevel="0" collapsed="false">
      <c r="A209" s="8"/>
      <c r="B209" s="7"/>
      <c r="C209" s="8"/>
      <c r="D209" s="10"/>
      <c r="E209" s="10"/>
      <c r="F209" s="9" t="str">
        <f aca="false">IF($A209="","",$A209&amp;"|"&amp;$B209)</f>
        <v/>
      </c>
      <c r="G209" s="11" t="str">
        <f aca="false">IF($A209="","",IFERROR(VLOOKUP($F209,Mapping!$A:$E,5,0),"UNMAPPED"))</f>
        <v/>
      </c>
      <c r="H209" s="12" t="str">
        <f aca="false">IF($A209="","",$D209-$E209)</f>
        <v/>
      </c>
    </row>
    <row r="210" customFormat="false" ht="15" hidden="false" customHeight="false" outlineLevel="0" collapsed="false">
      <c r="A210" s="8"/>
      <c r="B210" s="7"/>
      <c r="C210" s="8"/>
      <c r="D210" s="10"/>
      <c r="E210" s="10"/>
      <c r="F210" s="9" t="str">
        <f aca="false">IF($A210="","",$A210&amp;"|"&amp;$B210)</f>
        <v/>
      </c>
      <c r="G210" s="11" t="str">
        <f aca="false">IF($A210="","",IFERROR(VLOOKUP($F210,Mapping!$A:$E,5,0),"UNMAPPED"))</f>
        <v/>
      </c>
      <c r="H210" s="12" t="str">
        <f aca="false">IF($A210="","",$D210-$E210)</f>
        <v/>
      </c>
    </row>
    <row r="211" customFormat="false" ht="15" hidden="false" customHeight="false" outlineLevel="0" collapsed="false">
      <c r="A211" s="8"/>
      <c r="B211" s="7"/>
      <c r="C211" s="8"/>
      <c r="D211" s="10"/>
      <c r="E211" s="10"/>
      <c r="F211" s="9" t="str">
        <f aca="false">IF($A211="","",$A211&amp;"|"&amp;$B211)</f>
        <v/>
      </c>
      <c r="G211" s="11" t="str">
        <f aca="false">IF($A211="","",IFERROR(VLOOKUP($F211,Mapping!$A:$E,5,0),"UNMAPPED"))</f>
        <v/>
      </c>
      <c r="H211" s="12" t="str">
        <f aca="false">IF($A211="","",$D211-$E211)</f>
        <v/>
      </c>
    </row>
    <row r="212" customFormat="false" ht="15" hidden="false" customHeight="false" outlineLevel="0" collapsed="false">
      <c r="A212" s="8"/>
      <c r="B212" s="7"/>
      <c r="C212" s="8"/>
      <c r="D212" s="10"/>
      <c r="E212" s="10"/>
      <c r="F212" s="9" t="str">
        <f aca="false">IF($A212="","",$A212&amp;"|"&amp;$B212)</f>
        <v/>
      </c>
      <c r="G212" s="11" t="str">
        <f aca="false">IF($A212="","",IFERROR(VLOOKUP($F212,Mapping!$A:$E,5,0),"UNMAPPED"))</f>
        <v/>
      </c>
      <c r="H212" s="12" t="str">
        <f aca="false">IF($A212="","",$D212-$E212)</f>
        <v/>
      </c>
    </row>
    <row r="213" customFormat="false" ht="15" hidden="false" customHeight="false" outlineLevel="0" collapsed="false">
      <c r="A213" s="8"/>
      <c r="B213" s="7"/>
      <c r="C213" s="8"/>
      <c r="D213" s="10"/>
      <c r="E213" s="10"/>
      <c r="F213" s="9" t="str">
        <f aca="false">IF($A213="","",$A213&amp;"|"&amp;$B213)</f>
        <v/>
      </c>
      <c r="G213" s="11" t="str">
        <f aca="false">IF($A213="","",IFERROR(VLOOKUP($F213,Mapping!$A:$E,5,0),"UNMAPPED"))</f>
        <v/>
      </c>
      <c r="H213" s="12" t="str">
        <f aca="false">IF($A213="","",$D213-$E213)</f>
        <v/>
      </c>
    </row>
    <row r="214" customFormat="false" ht="15" hidden="false" customHeight="false" outlineLevel="0" collapsed="false">
      <c r="A214" s="8"/>
      <c r="B214" s="7"/>
      <c r="C214" s="8"/>
      <c r="D214" s="10"/>
      <c r="E214" s="10"/>
      <c r="F214" s="9" t="str">
        <f aca="false">IF($A214="","",$A214&amp;"|"&amp;$B214)</f>
        <v/>
      </c>
      <c r="G214" s="11" t="str">
        <f aca="false">IF($A214="","",IFERROR(VLOOKUP($F214,Mapping!$A:$E,5,0),"UNMAPPED"))</f>
        <v/>
      </c>
      <c r="H214" s="12" t="str">
        <f aca="false">IF($A214="","",$D214-$E214)</f>
        <v/>
      </c>
    </row>
    <row r="215" customFormat="false" ht="15" hidden="false" customHeight="false" outlineLevel="0" collapsed="false">
      <c r="A215" s="8"/>
      <c r="B215" s="7"/>
      <c r="C215" s="8"/>
      <c r="D215" s="10"/>
      <c r="E215" s="10"/>
      <c r="F215" s="9" t="str">
        <f aca="false">IF($A215="","",$A215&amp;"|"&amp;$B215)</f>
        <v/>
      </c>
      <c r="G215" s="11" t="str">
        <f aca="false">IF($A215="","",IFERROR(VLOOKUP($F215,Mapping!$A:$E,5,0),"UNMAPPED"))</f>
        <v/>
      </c>
      <c r="H215" s="12" t="str">
        <f aca="false">IF($A215="","",$D215-$E215)</f>
        <v/>
      </c>
    </row>
    <row r="216" customFormat="false" ht="15" hidden="false" customHeight="false" outlineLevel="0" collapsed="false">
      <c r="A216" s="8"/>
      <c r="B216" s="7"/>
      <c r="C216" s="8"/>
      <c r="D216" s="10"/>
      <c r="E216" s="10"/>
      <c r="F216" s="9" t="str">
        <f aca="false">IF($A216="","",$A216&amp;"|"&amp;$B216)</f>
        <v/>
      </c>
      <c r="G216" s="11" t="str">
        <f aca="false">IF($A216="","",IFERROR(VLOOKUP($F216,Mapping!$A:$E,5,0),"UNMAPPED"))</f>
        <v/>
      </c>
      <c r="H216" s="12" t="str">
        <f aca="false">IF($A216="","",$D216-$E216)</f>
        <v/>
      </c>
    </row>
    <row r="217" customFormat="false" ht="15" hidden="false" customHeight="false" outlineLevel="0" collapsed="false">
      <c r="A217" s="8"/>
      <c r="B217" s="7"/>
      <c r="C217" s="8"/>
      <c r="D217" s="10"/>
      <c r="E217" s="10"/>
      <c r="F217" s="9" t="str">
        <f aca="false">IF($A217="","",$A217&amp;"|"&amp;$B217)</f>
        <v/>
      </c>
      <c r="G217" s="11" t="str">
        <f aca="false">IF($A217="","",IFERROR(VLOOKUP($F217,Mapping!$A:$E,5,0),"UNMAPPED"))</f>
        <v/>
      </c>
      <c r="H217" s="12" t="str">
        <f aca="false">IF($A217="","",$D217-$E217)</f>
        <v/>
      </c>
    </row>
    <row r="218" customFormat="false" ht="15" hidden="false" customHeight="false" outlineLevel="0" collapsed="false">
      <c r="A218" s="8"/>
      <c r="B218" s="7"/>
      <c r="C218" s="8"/>
      <c r="D218" s="10"/>
      <c r="E218" s="10"/>
      <c r="F218" s="9" t="str">
        <f aca="false">IF($A218="","",$A218&amp;"|"&amp;$B218)</f>
        <v/>
      </c>
      <c r="G218" s="11" t="str">
        <f aca="false">IF($A218="","",IFERROR(VLOOKUP($F218,Mapping!$A:$E,5,0),"UNMAPPED"))</f>
        <v/>
      </c>
      <c r="H218" s="12" t="str">
        <f aca="false">IF($A218="","",$D218-$E218)</f>
        <v/>
      </c>
    </row>
    <row r="219" customFormat="false" ht="15" hidden="false" customHeight="false" outlineLevel="0" collapsed="false">
      <c r="A219" s="8"/>
      <c r="B219" s="7"/>
      <c r="C219" s="8"/>
      <c r="D219" s="10"/>
      <c r="E219" s="10"/>
      <c r="F219" s="9" t="str">
        <f aca="false">IF($A219="","",$A219&amp;"|"&amp;$B219)</f>
        <v/>
      </c>
      <c r="G219" s="11" t="str">
        <f aca="false">IF($A219="","",IFERROR(VLOOKUP($F219,Mapping!$A:$E,5,0),"UNMAPPED"))</f>
        <v/>
      </c>
      <c r="H219" s="12" t="str">
        <f aca="false">IF($A219="","",$D219-$E219)</f>
        <v/>
      </c>
    </row>
    <row r="220" customFormat="false" ht="15" hidden="false" customHeight="false" outlineLevel="0" collapsed="false">
      <c r="A220" s="8"/>
      <c r="B220" s="7"/>
      <c r="C220" s="8"/>
      <c r="D220" s="10"/>
      <c r="E220" s="10"/>
      <c r="F220" s="9" t="str">
        <f aca="false">IF($A220="","",$A220&amp;"|"&amp;$B220)</f>
        <v/>
      </c>
      <c r="G220" s="11" t="str">
        <f aca="false">IF($A220="","",IFERROR(VLOOKUP($F220,Mapping!$A:$E,5,0),"UNMAPPED"))</f>
        <v/>
      </c>
      <c r="H220" s="12" t="str">
        <f aca="false">IF($A220="","",$D220-$E220)</f>
        <v/>
      </c>
    </row>
    <row r="221" customFormat="false" ht="15" hidden="false" customHeight="false" outlineLevel="0" collapsed="false">
      <c r="A221" s="8"/>
      <c r="B221" s="7"/>
      <c r="C221" s="8"/>
      <c r="D221" s="10"/>
      <c r="E221" s="10"/>
      <c r="F221" s="9" t="str">
        <f aca="false">IF($A221="","",$A221&amp;"|"&amp;$B221)</f>
        <v/>
      </c>
      <c r="G221" s="11" t="str">
        <f aca="false">IF($A221="","",IFERROR(VLOOKUP($F221,Mapping!$A:$E,5,0),"UNMAPPED"))</f>
        <v/>
      </c>
      <c r="H221" s="12" t="str">
        <f aca="false">IF($A221="","",$D221-$E221)</f>
        <v/>
      </c>
    </row>
    <row r="222" customFormat="false" ht="15" hidden="false" customHeight="false" outlineLevel="0" collapsed="false">
      <c r="A222" s="8"/>
      <c r="B222" s="7"/>
      <c r="C222" s="8"/>
      <c r="D222" s="10"/>
      <c r="E222" s="10"/>
      <c r="F222" s="9" t="str">
        <f aca="false">IF($A222="","",$A222&amp;"|"&amp;$B222)</f>
        <v/>
      </c>
      <c r="G222" s="11" t="str">
        <f aca="false">IF($A222="","",IFERROR(VLOOKUP($F222,Mapping!$A:$E,5,0),"UNMAPPED"))</f>
        <v/>
      </c>
      <c r="H222" s="12" t="str">
        <f aca="false">IF($A222="","",$D222-$E222)</f>
        <v/>
      </c>
    </row>
    <row r="223" customFormat="false" ht="15" hidden="false" customHeight="false" outlineLevel="0" collapsed="false">
      <c r="A223" s="8"/>
      <c r="B223" s="7"/>
      <c r="C223" s="8"/>
      <c r="D223" s="10"/>
      <c r="E223" s="10"/>
      <c r="F223" s="9" t="str">
        <f aca="false">IF($A223="","",$A223&amp;"|"&amp;$B223)</f>
        <v/>
      </c>
      <c r="G223" s="11" t="str">
        <f aca="false">IF($A223="","",IFERROR(VLOOKUP($F223,Mapping!$A:$E,5,0),"UNMAPPED"))</f>
        <v/>
      </c>
      <c r="H223" s="12" t="str">
        <f aca="false">IF($A223="","",$D223-$E223)</f>
        <v/>
      </c>
    </row>
    <row r="224" customFormat="false" ht="15" hidden="false" customHeight="false" outlineLevel="0" collapsed="false">
      <c r="A224" s="8"/>
      <c r="B224" s="7"/>
      <c r="C224" s="8"/>
      <c r="D224" s="10"/>
      <c r="E224" s="10"/>
      <c r="F224" s="9" t="str">
        <f aca="false">IF($A224="","",$A224&amp;"|"&amp;$B224)</f>
        <v/>
      </c>
      <c r="G224" s="11" t="str">
        <f aca="false">IF($A224="","",IFERROR(VLOOKUP($F224,Mapping!$A:$E,5,0),"UNMAPPED"))</f>
        <v/>
      </c>
      <c r="H224" s="12" t="str">
        <f aca="false">IF($A224="","",$D224-$E224)</f>
        <v/>
      </c>
    </row>
    <row r="225" customFormat="false" ht="15" hidden="false" customHeight="false" outlineLevel="0" collapsed="false">
      <c r="A225" s="8"/>
      <c r="B225" s="7"/>
      <c r="C225" s="8"/>
      <c r="D225" s="10"/>
      <c r="E225" s="10"/>
      <c r="F225" s="9" t="str">
        <f aca="false">IF($A225="","",$A225&amp;"|"&amp;$B225)</f>
        <v/>
      </c>
      <c r="G225" s="11" t="str">
        <f aca="false">IF($A225="","",IFERROR(VLOOKUP($F225,Mapping!$A:$E,5,0),"UNMAPPED"))</f>
        <v/>
      </c>
      <c r="H225" s="12" t="str">
        <f aca="false">IF($A225="","",$D225-$E225)</f>
        <v/>
      </c>
    </row>
    <row r="226" customFormat="false" ht="15" hidden="false" customHeight="false" outlineLevel="0" collapsed="false">
      <c r="A226" s="8"/>
      <c r="B226" s="7"/>
      <c r="C226" s="8"/>
      <c r="D226" s="10"/>
      <c r="E226" s="10"/>
      <c r="F226" s="9" t="str">
        <f aca="false">IF($A226="","",$A226&amp;"|"&amp;$B226)</f>
        <v/>
      </c>
      <c r="G226" s="11" t="str">
        <f aca="false">IF($A226="","",IFERROR(VLOOKUP($F226,Mapping!$A:$E,5,0),"UNMAPPED"))</f>
        <v/>
      </c>
      <c r="H226" s="12" t="str">
        <f aca="false">IF($A226="","",$D226-$E226)</f>
        <v/>
      </c>
    </row>
    <row r="227" customFormat="false" ht="15" hidden="false" customHeight="false" outlineLevel="0" collapsed="false">
      <c r="A227" s="8"/>
      <c r="B227" s="7"/>
      <c r="C227" s="8"/>
      <c r="D227" s="10"/>
      <c r="E227" s="10"/>
      <c r="F227" s="9" t="str">
        <f aca="false">IF($A227="","",$A227&amp;"|"&amp;$B227)</f>
        <v/>
      </c>
      <c r="G227" s="11" t="str">
        <f aca="false">IF($A227="","",IFERROR(VLOOKUP($F227,Mapping!$A:$E,5,0),"UNMAPPED"))</f>
        <v/>
      </c>
      <c r="H227" s="12" t="str">
        <f aca="false">IF($A227="","",$D227-$E227)</f>
        <v/>
      </c>
    </row>
    <row r="228" customFormat="false" ht="15" hidden="false" customHeight="false" outlineLevel="0" collapsed="false">
      <c r="A228" s="8"/>
      <c r="B228" s="7"/>
      <c r="C228" s="8"/>
      <c r="D228" s="10"/>
      <c r="E228" s="10"/>
      <c r="F228" s="9" t="str">
        <f aca="false">IF($A228="","",$A228&amp;"|"&amp;$B228)</f>
        <v/>
      </c>
      <c r="G228" s="11" t="str">
        <f aca="false">IF($A228="","",IFERROR(VLOOKUP($F228,Mapping!$A:$E,5,0),"UNMAPPED"))</f>
        <v/>
      </c>
      <c r="H228" s="12" t="str">
        <f aca="false">IF($A228="","",$D228-$E228)</f>
        <v/>
      </c>
    </row>
    <row r="229" customFormat="false" ht="15" hidden="false" customHeight="false" outlineLevel="0" collapsed="false">
      <c r="A229" s="8"/>
      <c r="B229" s="7"/>
      <c r="C229" s="8"/>
      <c r="D229" s="10"/>
      <c r="E229" s="10"/>
      <c r="F229" s="9" t="str">
        <f aca="false">IF($A229="","",$A229&amp;"|"&amp;$B229)</f>
        <v/>
      </c>
      <c r="G229" s="11" t="str">
        <f aca="false">IF($A229="","",IFERROR(VLOOKUP($F229,Mapping!$A:$E,5,0),"UNMAPPED"))</f>
        <v/>
      </c>
      <c r="H229" s="12" t="str">
        <f aca="false">IF($A229="","",$D229-$E229)</f>
        <v/>
      </c>
    </row>
    <row r="230" customFormat="false" ht="15" hidden="false" customHeight="false" outlineLevel="0" collapsed="false">
      <c r="A230" s="8"/>
      <c r="B230" s="7"/>
      <c r="C230" s="8"/>
      <c r="D230" s="10"/>
      <c r="E230" s="10"/>
      <c r="F230" s="9" t="str">
        <f aca="false">IF($A230="","",$A230&amp;"|"&amp;$B230)</f>
        <v/>
      </c>
      <c r="G230" s="11" t="str">
        <f aca="false">IF($A230="","",IFERROR(VLOOKUP($F230,Mapping!$A:$E,5,0),"UNMAPPED"))</f>
        <v/>
      </c>
      <c r="H230" s="12" t="str">
        <f aca="false">IF($A230="","",$D230-$E230)</f>
        <v/>
      </c>
    </row>
    <row r="231" customFormat="false" ht="15" hidden="false" customHeight="false" outlineLevel="0" collapsed="false">
      <c r="A231" s="8"/>
      <c r="B231" s="7"/>
      <c r="C231" s="8"/>
      <c r="D231" s="10"/>
      <c r="E231" s="10"/>
      <c r="F231" s="9" t="str">
        <f aca="false">IF($A231="","",$A231&amp;"|"&amp;$B231)</f>
        <v/>
      </c>
      <c r="G231" s="11" t="str">
        <f aca="false">IF($A231="","",IFERROR(VLOOKUP($F231,Mapping!$A:$E,5,0),"UNMAPPED"))</f>
        <v/>
      </c>
      <c r="H231" s="12" t="str">
        <f aca="false">IF($A231="","",$D231-$E231)</f>
        <v/>
      </c>
    </row>
    <row r="232" customFormat="false" ht="15" hidden="false" customHeight="false" outlineLevel="0" collapsed="false">
      <c r="A232" s="8"/>
      <c r="B232" s="7"/>
      <c r="C232" s="8"/>
      <c r="D232" s="10"/>
      <c r="E232" s="10"/>
      <c r="F232" s="9" t="str">
        <f aca="false">IF($A232="","",$A232&amp;"|"&amp;$B232)</f>
        <v/>
      </c>
      <c r="G232" s="11" t="str">
        <f aca="false">IF($A232="","",IFERROR(VLOOKUP($F232,Mapping!$A:$E,5,0),"UNMAPPED"))</f>
        <v/>
      </c>
      <c r="H232" s="12" t="str">
        <f aca="false">IF($A232="","",$D232-$E232)</f>
        <v/>
      </c>
    </row>
    <row r="233" customFormat="false" ht="15" hidden="false" customHeight="false" outlineLevel="0" collapsed="false">
      <c r="A233" s="8"/>
      <c r="B233" s="7"/>
      <c r="C233" s="8"/>
      <c r="D233" s="10"/>
      <c r="E233" s="10"/>
      <c r="F233" s="9" t="str">
        <f aca="false">IF($A233="","",$A233&amp;"|"&amp;$B233)</f>
        <v/>
      </c>
      <c r="G233" s="11" t="str">
        <f aca="false">IF($A233="","",IFERROR(VLOOKUP($F233,Mapping!$A:$E,5,0),"UNMAPPED"))</f>
        <v/>
      </c>
      <c r="H233" s="12" t="str">
        <f aca="false">IF($A233="","",$D233-$E233)</f>
        <v/>
      </c>
    </row>
    <row r="234" customFormat="false" ht="15" hidden="false" customHeight="false" outlineLevel="0" collapsed="false">
      <c r="A234" s="8"/>
      <c r="B234" s="7"/>
      <c r="C234" s="8"/>
      <c r="D234" s="10"/>
      <c r="E234" s="10"/>
      <c r="F234" s="9" t="str">
        <f aca="false">IF($A234="","",$A234&amp;"|"&amp;$B234)</f>
        <v/>
      </c>
      <c r="G234" s="11" t="str">
        <f aca="false">IF($A234="","",IFERROR(VLOOKUP($F234,Mapping!$A:$E,5,0),"UNMAPPED"))</f>
        <v/>
      </c>
      <c r="H234" s="12" t="str">
        <f aca="false">IF($A234="","",$D234-$E234)</f>
        <v/>
      </c>
    </row>
    <row r="235" customFormat="false" ht="15" hidden="false" customHeight="false" outlineLevel="0" collapsed="false">
      <c r="A235" s="8"/>
      <c r="B235" s="7"/>
      <c r="C235" s="8"/>
      <c r="D235" s="10"/>
      <c r="E235" s="10"/>
      <c r="F235" s="9" t="str">
        <f aca="false">IF($A235="","",$A235&amp;"|"&amp;$B235)</f>
        <v/>
      </c>
      <c r="G235" s="11" t="str">
        <f aca="false">IF($A235="","",IFERROR(VLOOKUP($F235,Mapping!$A:$E,5,0),"UNMAPPED"))</f>
        <v/>
      </c>
      <c r="H235" s="12" t="str">
        <f aca="false">IF($A235="","",$D235-$E235)</f>
        <v/>
      </c>
    </row>
    <row r="236" customFormat="false" ht="15" hidden="false" customHeight="false" outlineLevel="0" collapsed="false">
      <c r="A236" s="8"/>
      <c r="B236" s="7"/>
      <c r="C236" s="8"/>
      <c r="D236" s="10"/>
      <c r="E236" s="10"/>
      <c r="F236" s="9" t="str">
        <f aca="false">IF($A236="","",$A236&amp;"|"&amp;$B236)</f>
        <v/>
      </c>
      <c r="G236" s="11" t="str">
        <f aca="false">IF($A236="","",IFERROR(VLOOKUP($F236,Mapping!$A:$E,5,0),"UNMAPPED"))</f>
        <v/>
      </c>
      <c r="H236" s="12" t="str">
        <f aca="false">IF($A236="","",$D236-$E236)</f>
        <v/>
      </c>
    </row>
    <row r="237" customFormat="false" ht="15" hidden="false" customHeight="false" outlineLevel="0" collapsed="false">
      <c r="A237" s="8"/>
      <c r="B237" s="7"/>
      <c r="C237" s="8"/>
      <c r="D237" s="10"/>
      <c r="E237" s="10"/>
      <c r="F237" s="9" t="str">
        <f aca="false">IF($A237="","",$A237&amp;"|"&amp;$B237)</f>
        <v/>
      </c>
      <c r="G237" s="11" t="str">
        <f aca="false">IF($A237="","",IFERROR(VLOOKUP($F237,Mapping!$A:$E,5,0),"UNMAPPED"))</f>
        <v/>
      </c>
      <c r="H237" s="12" t="str">
        <f aca="false">IF($A237="","",$D237-$E237)</f>
        <v/>
      </c>
    </row>
    <row r="238" customFormat="false" ht="15" hidden="false" customHeight="false" outlineLevel="0" collapsed="false">
      <c r="A238" s="8"/>
      <c r="B238" s="7"/>
      <c r="C238" s="8"/>
      <c r="D238" s="10"/>
      <c r="E238" s="10"/>
      <c r="F238" s="9" t="str">
        <f aca="false">IF($A238="","",$A238&amp;"|"&amp;$B238)</f>
        <v/>
      </c>
      <c r="G238" s="11" t="str">
        <f aca="false">IF($A238="","",IFERROR(VLOOKUP($F238,Mapping!$A:$E,5,0),"UNMAPPED"))</f>
        <v/>
      </c>
      <c r="H238" s="12" t="str">
        <f aca="false">IF($A238="","",$D238-$E238)</f>
        <v/>
      </c>
    </row>
    <row r="239" customFormat="false" ht="15" hidden="false" customHeight="false" outlineLevel="0" collapsed="false">
      <c r="A239" s="8"/>
      <c r="B239" s="7"/>
      <c r="C239" s="8"/>
      <c r="D239" s="10"/>
      <c r="E239" s="10"/>
      <c r="F239" s="9" t="str">
        <f aca="false">IF($A239="","",$A239&amp;"|"&amp;$B239)</f>
        <v/>
      </c>
      <c r="G239" s="11" t="str">
        <f aca="false">IF($A239="","",IFERROR(VLOOKUP($F239,Mapping!$A:$E,5,0),"UNMAPPED"))</f>
        <v/>
      </c>
      <c r="H239" s="12" t="str">
        <f aca="false">IF($A239="","",$D239-$E239)</f>
        <v/>
      </c>
    </row>
    <row r="240" customFormat="false" ht="15" hidden="false" customHeight="false" outlineLevel="0" collapsed="false">
      <c r="A240" s="8"/>
      <c r="B240" s="7"/>
      <c r="C240" s="8"/>
      <c r="D240" s="10"/>
      <c r="E240" s="10"/>
      <c r="F240" s="9" t="str">
        <f aca="false">IF($A240="","",$A240&amp;"|"&amp;$B240)</f>
        <v/>
      </c>
      <c r="G240" s="11" t="str">
        <f aca="false">IF($A240="","",IFERROR(VLOOKUP($F240,Mapping!$A:$E,5,0),"UNMAPPED"))</f>
        <v/>
      </c>
      <c r="H240" s="12" t="str">
        <f aca="false">IF($A240="","",$D240-$E240)</f>
        <v/>
      </c>
    </row>
    <row r="241" customFormat="false" ht="15" hidden="false" customHeight="false" outlineLevel="0" collapsed="false">
      <c r="A241" s="8"/>
      <c r="B241" s="7"/>
      <c r="C241" s="8"/>
      <c r="D241" s="10"/>
      <c r="E241" s="10"/>
      <c r="F241" s="9" t="str">
        <f aca="false">IF($A241="","",$A241&amp;"|"&amp;$B241)</f>
        <v/>
      </c>
      <c r="G241" s="11" t="str">
        <f aca="false">IF($A241="","",IFERROR(VLOOKUP($F241,Mapping!$A:$E,5,0),"UNMAPPED"))</f>
        <v/>
      </c>
      <c r="H241" s="12" t="str">
        <f aca="false">IF($A241="","",$D241-$E241)</f>
        <v/>
      </c>
    </row>
    <row r="242" customFormat="false" ht="15" hidden="false" customHeight="false" outlineLevel="0" collapsed="false">
      <c r="A242" s="8"/>
      <c r="B242" s="7"/>
      <c r="C242" s="8"/>
      <c r="D242" s="10"/>
      <c r="E242" s="10"/>
      <c r="F242" s="9" t="str">
        <f aca="false">IF($A242="","",$A242&amp;"|"&amp;$B242)</f>
        <v/>
      </c>
      <c r="G242" s="11" t="str">
        <f aca="false">IF($A242="","",IFERROR(VLOOKUP($F242,Mapping!$A:$E,5,0),"UNMAPPED"))</f>
        <v/>
      </c>
      <c r="H242" s="12" t="str">
        <f aca="false">IF($A242="","",$D242-$E242)</f>
        <v/>
      </c>
    </row>
    <row r="243" customFormat="false" ht="15" hidden="false" customHeight="false" outlineLevel="0" collapsed="false">
      <c r="A243" s="8"/>
      <c r="B243" s="7"/>
      <c r="C243" s="8"/>
      <c r="D243" s="10"/>
      <c r="E243" s="10"/>
      <c r="F243" s="9" t="str">
        <f aca="false">IF($A243="","",$A243&amp;"|"&amp;$B243)</f>
        <v/>
      </c>
      <c r="G243" s="11" t="str">
        <f aca="false">IF($A243="","",IFERROR(VLOOKUP($F243,Mapping!$A:$E,5,0),"UNMAPPED"))</f>
        <v/>
      </c>
      <c r="H243" s="12" t="str">
        <f aca="false">IF($A243="","",$D243-$E243)</f>
        <v/>
      </c>
    </row>
    <row r="244" customFormat="false" ht="15" hidden="false" customHeight="false" outlineLevel="0" collapsed="false">
      <c r="A244" s="8"/>
      <c r="B244" s="7"/>
      <c r="C244" s="8"/>
      <c r="D244" s="10"/>
      <c r="E244" s="10"/>
      <c r="F244" s="9" t="str">
        <f aca="false">IF($A244="","",$A244&amp;"|"&amp;$B244)</f>
        <v/>
      </c>
      <c r="G244" s="11" t="str">
        <f aca="false">IF($A244="","",IFERROR(VLOOKUP($F244,Mapping!$A:$E,5,0),"UNMAPPED"))</f>
        <v/>
      </c>
      <c r="H244" s="12" t="str">
        <f aca="false">IF($A244="","",$D244-$E244)</f>
        <v/>
      </c>
    </row>
    <row r="245" customFormat="false" ht="15" hidden="false" customHeight="false" outlineLevel="0" collapsed="false">
      <c r="A245" s="8"/>
      <c r="B245" s="7"/>
      <c r="C245" s="8"/>
      <c r="D245" s="10"/>
      <c r="E245" s="10"/>
      <c r="F245" s="9" t="str">
        <f aca="false">IF($A245="","",$A245&amp;"|"&amp;$B245)</f>
        <v/>
      </c>
      <c r="G245" s="11" t="str">
        <f aca="false">IF($A245="","",IFERROR(VLOOKUP($F245,Mapping!$A:$E,5,0),"UNMAPPED"))</f>
        <v/>
      </c>
      <c r="H245" s="12" t="str">
        <f aca="false">IF($A245="","",$D245-$E245)</f>
        <v/>
      </c>
    </row>
    <row r="246" customFormat="false" ht="15" hidden="false" customHeight="false" outlineLevel="0" collapsed="false">
      <c r="A246" s="8"/>
      <c r="B246" s="7"/>
      <c r="C246" s="8"/>
      <c r="D246" s="10"/>
      <c r="E246" s="10"/>
      <c r="F246" s="9" t="str">
        <f aca="false">IF($A246="","",$A246&amp;"|"&amp;$B246)</f>
        <v/>
      </c>
      <c r="G246" s="11" t="str">
        <f aca="false">IF($A246="","",IFERROR(VLOOKUP($F246,Mapping!$A:$E,5,0),"UNMAPPED"))</f>
        <v/>
      </c>
      <c r="H246" s="12" t="str">
        <f aca="false">IF($A246="","",$D246-$E246)</f>
        <v/>
      </c>
    </row>
    <row r="247" customFormat="false" ht="15" hidden="false" customHeight="false" outlineLevel="0" collapsed="false">
      <c r="A247" s="8"/>
      <c r="B247" s="7"/>
      <c r="C247" s="8"/>
      <c r="D247" s="10"/>
      <c r="E247" s="10"/>
      <c r="F247" s="9" t="str">
        <f aca="false">IF($A247="","",$A247&amp;"|"&amp;$B247)</f>
        <v/>
      </c>
      <c r="G247" s="11" t="str">
        <f aca="false">IF($A247="","",IFERROR(VLOOKUP($F247,Mapping!$A:$E,5,0),"UNMAPPED"))</f>
        <v/>
      </c>
      <c r="H247" s="12" t="str">
        <f aca="false">IF($A247="","",$D247-$E247)</f>
        <v/>
      </c>
    </row>
    <row r="248" customFormat="false" ht="15" hidden="false" customHeight="false" outlineLevel="0" collapsed="false">
      <c r="A248" s="8"/>
      <c r="B248" s="7"/>
      <c r="C248" s="8"/>
      <c r="D248" s="10"/>
      <c r="E248" s="10"/>
      <c r="F248" s="9" t="str">
        <f aca="false">IF($A248="","",$A248&amp;"|"&amp;$B248)</f>
        <v/>
      </c>
      <c r="G248" s="11" t="str">
        <f aca="false">IF($A248="","",IFERROR(VLOOKUP($F248,Mapping!$A:$E,5,0),"UNMAPPED"))</f>
        <v/>
      </c>
      <c r="H248" s="12" t="str">
        <f aca="false">IF($A248="","",$D248-$E248)</f>
        <v/>
      </c>
    </row>
    <row r="249" customFormat="false" ht="15" hidden="false" customHeight="false" outlineLevel="0" collapsed="false">
      <c r="A249" s="8"/>
      <c r="B249" s="7"/>
      <c r="C249" s="8"/>
      <c r="D249" s="10"/>
      <c r="E249" s="10"/>
      <c r="F249" s="9" t="str">
        <f aca="false">IF($A249="","",$A249&amp;"|"&amp;$B249)</f>
        <v/>
      </c>
      <c r="G249" s="11" t="str">
        <f aca="false">IF($A249="","",IFERROR(VLOOKUP($F249,Mapping!$A:$E,5,0),"UNMAPPED"))</f>
        <v/>
      </c>
      <c r="H249" s="12" t="str">
        <f aca="false">IF($A249="","",$D249-$E249)</f>
        <v/>
      </c>
    </row>
    <row r="250" customFormat="false" ht="15" hidden="false" customHeight="false" outlineLevel="0" collapsed="false">
      <c r="A250" s="8"/>
      <c r="B250" s="7"/>
      <c r="C250" s="8"/>
      <c r="D250" s="10"/>
      <c r="E250" s="10"/>
      <c r="F250" s="9" t="str">
        <f aca="false">IF($A250="","",$A250&amp;"|"&amp;$B250)</f>
        <v/>
      </c>
      <c r="G250" s="11" t="str">
        <f aca="false">IF($A250="","",IFERROR(VLOOKUP($F250,Mapping!$A:$E,5,0),"UNMAPPED"))</f>
        <v/>
      </c>
      <c r="H250" s="12" t="str">
        <f aca="false">IF($A250="","",$D250-$E250)</f>
        <v/>
      </c>
    </row>
    <row r="251" customFormat="false" ht="15" hidden="false" customHeight="false" outlineLevel="0" collapsed="false">
      <c r="A251" s="8"/>
      <c r="B251" s="7"/>
      <c r="C251" s="8"/>
      <c r="D251" s="10"/>
      <c r="E251" s="10"/>
      <c r="F251" s="9" t="str">
        <f aca="false">IF($A251="","",$A251&amp;"|"&amp;$B251)</f>
        <v/>
      </c>
      <c r="G251" s="11" t="str">
        <f aca="false">IF($A251="","",IFERROR(VLOOKUP($F251,Mapping!$A:$E,5,0),"UNMAPPED"))</f>
        <v/>
      </c>
      <c r="H251" s="12" t="str">
        <f aca="false">IF($A251="","",$D251-$E251)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0"/>
    <col collapsed="false" customWidth="true" hidden="false" outlineLevel="0" max="5" min="3" style="0" width="12"/>
    <col collapsed="false" customWidth="true" hidden="false" outlineLevel="0" max="6" min="6" style="0" width="13"/>
  </cols>
  <sheetData>
    <row r="1" customFormat="false" ht="15" hidden="false" customHeight="false" outlineLevel="0" collapsed="false">
      <c r="A1" s="6" t="s">
        <v>74</v>
      </c>
      <c r="B1" s="6" t="s">
        <v>75</v>
      </c>
      <c r="C1" s="6" t="s">
        <v>16</v>
      </c>
      <c r="D1" s="6" t="s">
        <v>70</v>
      </c>
      <c r="E1" s="6" t="s">
        <v>71</v>
      </c>
      <c r="F1" s="6" t="s">
        <v>73</v>
      </c>
    </row>
    <row r="2" customFormat="false" ht="15" hidden="false" customHeight="false" outlineLevel="0" collapsed="false">
      <c r="A2" s="8" t="s">
        <v>76</v>
      </c>
      <c r="B2" s="8" t="s">
        <v>77</v>
      </c>
      <c r="C2" s="7" t="n">
        <v>2150</v>
      </c>
      <c r="D2" s="10" t="n">
        <v>20000</v>
      </c>
      <c r="E2" s="10" t="n">
        <v>0</v>
      </c>
      <c r="F2" s="12" t="n">
        <f aca="false">IF($C2="","",$D2-$E2)</f>
        <v>20000</v>
      </c>
    </row>
    <row r="3" customFormat="false" ht="15" hidden="false" customHeight="false" outlineLevel="0" collapsed="false">
      <c r="A3" s="8" t="s">
        <v>76</v>
      </c>
      <c r="B3" s="8" t="s">
        <v>77</v>
      </c>
      <c r="C3" s="7" t="n">
        <v>1450</v>
      </c>
      <c r="D3" s="10" t="n">
        <v>0</v>
      </c>
      <c r="E3" s="10" t="n">
        <v>20000</v>
      </c>
      <c r="F3" s="12" t="n">
        <f aca="false">IF($C3="","",$D3-$E3)</f>
        <v>-20000</v>
      </c>
    </row>
    <row r="4" customFormat="false" ht="15" hidden="false" customHeight="false" outlineLevel="0" collapsed="false">
      <c r="A4" s="8" t="s">
        <v>78</v>
      </c>
      <c r="B4" s="8" t="s">
        <v>79</v>
      </c>
      <c r="C4" s="7" t="n">
        <v>4500</v>
      </c>
      <c r="D4" s="10" t="n">
        <v>30000</v>
      </c>
      <c r="E4" s="10" t="n">
        <v>0</v>
      </c>
      <c r="F4" s="12" t="n">
        <f aca="false">IF($C4="","",$D4-$E4)</f>
        <v>30000</v>
      </c>
    </row>
    <row r="5" customFormat="false" ht="15" hidden="false" customHeight="false" outlineLevel="0" collapsed="false">
      <c r="A5" s="8" t="s">
        <v>78</v>
      </c>
      <c r="B5" s="8" t="s">
        <v>79</v>
      </c>
      <c r="C5" s="7" t="n">
        <v>6200</v>
      </c>
      <c r="D5" s="10" t="n">
        <v>0</v>
      </c>
      <c r="E5" s="10" t="n">
        <v>30000</v>
      </c>
      <c r="F5" s="12" t="n">
        <f aca="false">IF($C5="","",$D5-$E5)</f>
        <v>-30000</v>
      </c>
    </row>
    <row r="6" customFormat="false" ht="15" hidden="false" customHeight="false" outlineLevel="0" collapsed="false">
      <c r="A6" s="8" t="s">
        <v>80</v>
      </c>
      <c r="B6" s="8" t="s">
        <v>81</v>
      </c>
      <c r="C6" s="7" t="n">
        <v>4600</v>
      </c>
      <c r="D6" s="10" t="n">
        <v>12000</v>
      </c>
      <c r="E6" s="10" t="n">
        <v>0</v>
      </c>
      <c r="F6" s="12" t="n">
        <f aca="false">IF($C6="","",$D6-$E6)</f>
        <v>12000</v>
      </c>
    </row>
    <row r="7" customFormat="false" ht="15" hidden="false" customHeight="false" outlineLevel="0" collapsed="false">
      <c r="A7" s="8" t="s">
        <v>80</v>
      </c>
      <c r="B7" s="8" t="s">
        <v>81</v>
      </c>
      <c r="C7" s="7" t="n">
        <v>6100</v>
      </c>
      <c r="D7" s="10" t="n">
        <v>0</v>
      </c>
      <c r="E7" s="10" t="n">
        <v>12000</v>
      </c>
      <c r="F7" s="12" t="n">
        <f aca="false">IF($C7="","",$D7-$E7)</f>
        <v>-12000</v>
      </c>
    </row>
    <row r="8" customFormat="false" ht="15" hidden="false" customHeight="false" outlineLevel="0" collapsed="false">
      <c r="A8" s="8"/>
      <c r="B8" s="8"/>
      <c r="C8" s="7"/>
      <c r="D8" s="10"/>
      <c r="E8" s="10"/>
      <c r="F8" s="12" t="str">
        <f aca="false">IF($C8="","",$D8-$E8)</f>
        <v/>
      </c>
    </row>
    <row r="9" customFormat="false" ht="15" hidden="false" customHeight="false" outlineLevel="0" collapsed="false">
      <c r="A9" s="8"/>
      <c r="B9" s="8"/>
      <c r="C9" s="7"/>
      <c r="D9" s="10"/>
      <c r="E9" s="10"/>
      <c r="F9" s="12" t="str">
        <f aca="false">IF($C9="","",$D9-$E9)</f>
        <v/>
      </c>
    </row>
    <row r="10" customFormat="false" ht="15" hidden="false" customHeight="false" outlineLevel="0" collapsed="false">
      <c r="A10" s="8"/>
      <c r="B10" s="8"/>
      <c r="C10" s="7"/>
      <c r="D10" s="10"/>
      <c r="E10" s="10"/>
      <c r="F10" s="12" t="str">
        <f aca="false">IF($C10="","",$D10-$E10)</f>
        <v/>
      </c>
    </row>
    <row r="11" customFormat="false" ht="15" hidden="false" customHeight="false" outlineLevel="0" collapsed="false">
      <c r="A11" s="8"/>
      <c r="B11" s="8"/>
      <c r="C11" s="7"/>
      <c r="D11" s="10"/>
      <c r="E11" s="10"/>
      <c r="F11" s="12" t="str">
        <f aca="false">IF($C11="","",$D11-$E11)</f>
        <v/>
      </c>
    </row>
    <row r="12" customFormat="false" ht="15" hidden="false" customHeight="false" outlineLevel="0" collapsed="false">
      <c r="A12" s="8"/>
      <c r="B12" s="8"/>
      <c r="C12" s="7"/>
      <c r="D12" s="10"/>
      <c r="E12" s="10"/>
      <c r="F12" s="12" t="str">
        <f aca="false">IF($C12="","",$D12-$E12)</f>
        <v/>
      </c>
    </row>
    <row r="13" customFormat="false" ht="15" hidden="false" customHeight="false" outlineLevel="0" collapsed="false">
      <c r="A13" s="8"/>
      <c r="B13" s="8"/>
      <c r="C13" s="7"/>
      <c r="D13" s="10"/>
      <c r="E13" s="10"/>
      <c r="F13" s="12" t="str">
        <f aca="false">IF($C13="","",$D13-$E13)</f>
        <v/>
      </c>
    </row>
    <row r="14" customFormat="false" ht="15" hidden="false" customHeight="false" outlineLevel="0" collapsed="false">
      <c r="A14" s="8"/>
      <c r="B14" s="8"/>
      <c r="C14" s="7"/>
      <c r="D14" s="10"/>
      <c r="E14" s="10"/>
      <c r="F14" s="12" t="str">
        <f aca="false">IF($C14="","",$D14-$E14)</f>
        <v/>
      </c>
    </row>
    <row r="15" customFormat="false" ht="15" hidden="false" customHeight="false" outlineLevel="0" collapsed="false">
      <c r="A15" s="8"/>
      <c r="B15" s="8"/>
      <c r="C15" s="7"/>
      <c r="D15" s="10"/>
      <c r="E15" s="10"/>
      <c r="F15" s="12" t="str">
        <f aca="false">IF($C15="","",$D15-$E15)</f>
        <v/>
      </c>
    </row>
    <row r="16" customFormat="false" ht="15" hidden="false" customHeight="false" outlineLevel="0" collapsed="false">
      <c r="A16" s="8"/>
      <c r="B16" s="8"/>
      <c r="C16" s="7"/>
      <c r="D16" s="10"/>
      <c r="E16" s="10"/>
      <c r="F16" s="12" t="str">
        <f aca="false">IF($C16="","",$D16-$E16)</f>
        <v/>
      </c>
    </row>
    <row r="17" customFormat="false" ht="15" hidden="false" customHeight="false" outlineLevel="0" collapsed="false">
      <c r="A17" s="8"/>
      <c r="B17" s="8"/>
      <c r="C17" s="7"/>
      <c r="D17" s="10"/>
      <c r="E17" s="10"/>
      <c r="F17" s="12" t="str">
        <f aca="false">IF($C17="","",$D17-$E17)</f>
        <v/>
      </c>
    </row>
    <row r="18" customFormat="false" ht="15" hidden="false" customHeight="false" outlineLevel="0" collapsed="false">
      <c r="A18" s="8"/>
      <c r="B18" s="8"/>
      <c r="C18" s="7"/>
      <c r="D18" s="10"/>
      <c r="E18" s="10"/>
      <c r="F18" s="12" t="str">
        <f aca="false">IF($C18="","",$D18-$E18)</f>
        <v/>
      </c>
    </row>
    <row r="19" customFormat="false" ht="15" hidden="false" customHeight="false" outlineLevel="0" collapsed="false">
      <c r="A19" s="8"/>
      <c r="B19" s="8"/>
      <c r="C19" s="7"/>
      <c r="D19" s="10"/>
      <c r="E19" s="10"/>
      <c r="F19" s="12" t="str">
        <f aca="false">IF($C19="","",$D19-$E19)</f>
        <v/>
      </c>
    </row>
    <row r="20" customFormat="false" ht="15" hidden="false" customHeight="false" outlineLevel="0" collapsed="false">
      <c r="A20" s="8"/>
      <c r="B20" s="8"/>
      <c r="C20" s="7"/>
      <c r="D20" s="10"/>
      <c r="E20" s="10"/>
      <c r="F20" s="12" t="str">
        <f aca="false">IF($C20="","",$D20-$E20)</f>
        <v/>
      </c>
    </row>
    <row r="21" customFormat="false" ht="15" hidden="false" customHeight="false" outlineLevel="0" collapsed="false">
      <c r="A21" s="8"/>
      <c r="B21" s="8"/>
      <c r="C21" s="7"/>
      <c r="D21" s="10"/>
      <c r="E21" s="10"/>
      <c r="F21" s="12" t="str">
        <f aca="false">IF($C21="","",$D21-$E21)</f>
        <v/>
      </c>
    </row>
    <row r="22" customFormat="false" ht="15" hidden="false" customHeight="false" outlineLevel="0" collapsed="false">
      <c r="A22" s="8"/>
      <c r="B22" s="8"/>
      <c r="C22" s="7"/>
      <c r="D22" s="10"/>
      <c r="E22" s="10"/>
      <c r="F22" s="12" t="str">
        <f aca="false">IF($C22="","",$D22-$E22)</f>
        <v/>
      </c>
    </row>
    <row r="23" customFormat="false" ht="15" hidden="false" customHeight="false" outlineLevel="0" collapsed="false">
      <c r="A23" s="8"/>
      <c r="B23" s="8"/>
      <c r="C23" s="7"/>
      <c r="D23" s="10"/>
      <c r="E23" s="10"/>
      <c r="F23" s="12" t="str">
        <f aca="false">IF($C23="","",$D23-$E23)</f>
        <v/>
      </c>
    </row>
    <row r="24" customFormat="false" ht="15" hidden="false" customHeight="false" outlineLevel="0" collapsed="false">
      <c r="A24" s="8"/>
      <c r="B24" s="8"/>
      <c r="C24" s="7"/>
      <c r="D24" s="10"/>
      <c r="E24" s="10"/>
      <c r="F24" s="12" t="str">
        <f aca="false">IF($C24="","",$D24-$E24)</f>
        <v/>
      </c>
    </row>
    <row r="25" customFormat="false" ht="15" hidden="false" customHeight="false" outlineLevel="0" collapsed="false">
      <c r="A25" s="8"/>
      <c r="B25" s="8"/>
      <c r="C25" s="7"/>
      <c r="D25" s="10"/>
      <c r="E25" s="10"/>
      <c r="F25" s="12" t="str">
        <f aca="false">IF($C25="","",$D25-$E25)</f>
        <v/>
      </c>
    </row>
    <row r="26" customFormat="false" ht="15" hidden="false" customHeight="false" outlineLevel="0" collapsed="false">
      <c r="A26" s="8"/>
      <c r="B26" s="8"/>
      <c r="C26" s="7"/>
      <c r="D26" s="10"/>
      <c r="E26" s="10"/>
      <c r="F26" s="12" t="str">
        <f aca="false">IF($C26="","",$D26-$E26)</f>
        <v/>
      </c>
    </row>
    <row r="27" customFormat="false" ht="15" hidden="false" customHeight="false" outlineLevel="0" collapsed="false">
      <c r="A27" s="8"/>
      <c r="B27" s="8"/>
      <c r="C27" s="7"/>
      <c r="D27" s="10"/>
      <c r="E27" s="10"/>
      <c r="F27" s="12" t="str">
        <f aca="false">IF($C27="","",$D27-$E27)</f>
        <v/>
      </c>
    </row>
    <row r="28" customFormat="false" ht="15" hidden="false" customHeight="false" outlineLevel="0" collapsed="false">
      <c r="A28" s="8"/>
      <c r="B28" s="8"/>
      <c r="C28" s="7"/>
      <c r="D28" s="10"/>
      <c r="E28" s="10"/>
      <c r="F28" s="12" t="str">
        <f aca="false">IF($C28="","",$D28-$E28)</f>
        <v/>
      </c>
    </row>
    <row r="29" customFormat="false" ht="15" hidden="false" customHeight="false" outlineLevel="0" collapsed="false">
      <c r="A29" s="8"/>
      <c r="B29" s="8"/>
      <c r="C29" s="7"/>
      <c r="D29" s="10"/>
      <c r="E29" s="10"/>
      <c r="F29" s="12" t="str">
        <f aca="false">IF($C29="","",$D29-$E29)</f>
        <v/>
      </c>
    </row>
    <row r="30" customFormat="false" ht="15" hidden="false" customHeight="false" outlineLevel="0" collapsed="false">
      <c r="A30" s="8"/>
      <c r="B30" s="8"/>
      <c r="C30" s="7"/>
      <c r="D30" s="10"/>
      <c r="E30" s="10"/>
      <c r="F30" s="12" t="str">
        <f aca="false">IF($C30="","",$D30-$E30)</f>
        <v/>
      </c>
    </row>
    <row r="31" customFormat="false" ht="15" hidden="false" customHeight="false" outlineLevel="0" collapsed="false">
      <c r="A31" s="8"/>
      <c r="B31" s="8"/>
      <c r="C31" s="7"/>
      <c r="D31" s="10"/>
      <c r="E31" s="10"/>
      <c r="F31" s="12" t="str">
        <f aca="false">IF($C31="","",$D31-$E31)</f>
        <v/>
      </c>
    </row>
    <row r="32" customFormat="false" ht="15" hidden="false" customHeight="false" outlineLevel="0" collapsed="false">
      <c r="A32" s="8"/>
      <c r="B32" s="8"/>
      <c r="C32" s="7"/>
      <c r="D32" s="10"/>
      <c r="E32" s="10"/>
      <c r="F32" s="12" t="str">
        <f aca="false">IF($C32="","",$D32-$E32)</f>
        <v/>
      </c>
    </row>
    <row r="33" customFormat="false" ht="15" hidden="false" customHeight="false" outlineLevel="0" collapsed="false">
      <c r="A33" s="8"/>
      <c r="B33" s="8"/>
      <c r="C33" s="7"/>
      <c r="D33" s="10"/>
      <c r="E33" s="10"/>
      <c r="F33" s="12" t="str">
        <f aca="false">IF($C33="","",$D33-$E33)</f>
        <v/>
      </c>
    </row>
    <row r="34" customFormat="false" ht="15" hidden="false" customHeight="false" outlineLevel="0" collapsed="false">
      <c r="A34" s="8"/>
      <c r="B34" s="8"/>
      <c r="C34" s="7"/>
      <c r="D34" s="10"/>
      <c r="E34" s="10"/>
      <c r="F34" s="12" t="str">
        <f aca="false">IF($C34="","",$D34-$E34)</f>
        <v/>
      </c>
    </row>
    <row r="35" customFormat="false" ht="15" hidden="false" customHeight="false" outlineLevel="0" collapsed="false">
      <c r="A35" s="8"/>
      <c r="B35" s="8"/>
      <c r="C35" s="7"/>
      <c r="D35" s="10"/>
      <c r="E35" s="10"/>
      <c r="F35" s="12" t="str">
        <f aca="false">IF($C35="","",$D35-$E35)</f>
        <v/>
      </c>
    </row>
    <row r="36" customFormat="false" ht="15" hidden="false" customHeight="false" outlineLevel="0" collapsed="false">
      <c r="A36" s="8"/>
      <c r="B36" s="8"/>
      <c r="C36" s="7"/>
      <c r="D36" s="10"/>
      <c r="E36" s="10"/>
      <c r="F36" s="12" t="str">
        <f aca="false">IF($C36="","",$D36-$E36)</f>
        <v/>
      </c>
    </row>
    <row r="37" customFormat="false" ht="15" hidden="false" customHeight="false" outlineLevel="0" collapsed="false">
      <c r="A37" s="8"/>
      <c r="B37" s="8"/>
      <c r="C37" s="7"/>
      <c r="D37" s="10"/>
      <c r="E37" s="10"/>
      <c r="F37" s="12" t="str">
        <f aca="false">IF($C37="","",$D37-$E37)</f>
        <v/>
      </c>
    </row>
    <row r="38" customFormat="false" ht="15" hidden="false" customHeight="false" outlineLevel="0" collapsed="false">
      <c r="A38" s="8"/>
      <c r="B38" s="8"/>
      <c r="C38" s="7"/>
      <c r="D38" s="10"/>
      <c r="E38" s="10"/>
      <c r="F38" s="12" t="str">
        <f aca="false">IF($C38="","",$D38-$E38)</f>
        <v/>
      </c>
    </row>
    <row r="39" customFormat="false" ht="15" hidden="false" customHeight="false" outlineLevel="0" collapsed="false">
      <c r="A39" s="8"/>
      <c r="B39" s="8"/>
      <c r="C39" s="7"/>
      <c r="D39" s="10"/>
      <c r="E39" s="10"/>
      <c r="F39" s="12" t="str">
        <f aca="false">IF($C39="","",$D39-$E39)</f>
        <v/>
      </c>
    </row>
    <row r="40" customFormat="false" ht="15" hidden="false" customHeight="false" outlineLevel="0" collapsed="false">
      <c r="A40" s="8"/>
      <c r="B40" s="8"/>
      <c r="C40" s="7"/>
      <c r="D40" s="10"/>
      <c r="E40" s="10"/>
      <c r="F40" s="12" t="str">
        <f aca="false">IF($C40="","",$D40-$E40)</f>
        <v/>
      </c>
    </row>
    <row r="41" customFormat="false" ht="15" hidden="false" customHeight="false" outlineLevel="0" collapsed="false">
      <c r="A41" s="8"/>
      <c r="B41" s="8"/>
      <c r="C41" s="7"/>
      <c r="D41" s="10"/>
      <c r="E41" s="10"/>
      <c r="F41" s="12" t="str">
        <f aca="false">IF($C41="","",$D41-$E41)</f>
        <v/>
      </c>
    </row>
    <row r="42" customFormat="false" ht="15" hidden="false" customHeight="false" outlineLevel="0" collapsed="false">
      <c r="A42" s="8"/>
      <c r="B42" s="8"/>
      <c r="C42" s="7"/>
      <c r="D42" s="10"/>
      <c r="E42" s="10"/>
      <c r="F42" s="12" t="str">
        <f aca="false">IF($C42="","",$D42-$E42)</f>
        <v/>
      </c>
    </row>
    <row r="43" customFormat="false" ht="15" hidden="false" customHeight="false" outlineLevel="0" collapsed="false">
      <c r="A43" s="8"/>
      <c r="B43" s="8"/>
      <c r="C43" s="7"/>
      <c r="D43" s="10"/>
      <c r="E43" s="10"/>
      <c r="F43" s="12" t="str">
        <f aca="false">IF($C43="","",$D43-$E43)</f>
        <v/>
      </c>
    </row>
    <row r="44" customFormat="false" ht="15" hidden="false" customHeight="false" outlineLevel="0" collapsed="false">
      <c r="A44" s="8"/>
      <c r="B44" s="8"/>
      <c r="C44" s="7"/>
      <c r="D44" s="10"/>
      <c r="E44" s="10"/>
      <c r="F44" s="12" t="str">
        <f aca="false">IF($C44="","",$D44-$E44)</f>
        <v/>
      </c>
    </row>
    <row r="45" customFormat="false" ht="15" hidden="false" customHeight="false" outlineLevel="0" collapsed="false">
      <c r="A45" s="8"/>
      <c r="B45" s="8"/>
      <c r="C45" s="7"/>
      <c r="D45" s="10"/>
      <c r="E45" s="10"/>
      <c r="F45" s="12" t="str">
        <f aca="false">IF($C45="","",$D45-$E45)</f>
        <v/>
      </c>
    </row>
    <row r="46" customFormat="false" ht="15" hidden="false" customHeight="false" outlineLevel="0" collapsed="false">
      <c r="A46" s="8"/>
      <c r="B46" s="8"/>
      <c r="C46" s="7"/>
      <c r="D46" s="10"/>
      <c r="E46" s="10"/>
      <c r="F46" s="12" t="str">
        <f aca="false">IF($C46="","",$D46-$E46)</f>
        <v/>
      </c>
    </row>
    <row r="47" customFormat="false" ht="15" hidden="false" customHeight="false" outlineLevel="0" collapsed="false">
      <c r="A47" s="8"/>
      <c r="B47" s="8"/>
      <c r="C47" s="7"/>
      <c r="D47" s="10"/>
      <c r="E47" s="10"/>
      <c r="F47" s="12" t="str">
        <f aca="false">IF($C47="","",$D47-$E47)</f>
        <v/>
      </c>
    </row>
    <row r="48" customFormat="false" ht="15" hidden="false" customHeight="false" outlineLevel="0" collapsed="false">
      <c r="A48" s="8"/>
      <c r="B48" s="8"/>
      <c r="C48" s="7"/>
      <c r="D48" s="10"/>
      <c r="E48" s="10"/>
      <c r="F48" s="12" t="str">
        <f aca="false">IF($C48="","",$D48-$E48)</f>
        <v/>
      </c>
    </row>
    <row r="49" customFormat="false" ht="15" hidden="false" customHeight="false" outlineLevel="0" collapsed="false">
      <c r="A49" s="8"/>
      <c r="B49" s="8"/>
      <c r="C49" s="7"/>
      <c r="D49" s="10"/>
      <c r="E49" s="10"/>
      <c r="F49" s="12" t="str">
        <f aca="false">IF($C49="","",$D49-$E49)</f>
        <v/>
      </c>
    </row>
    <row r="50" customFormat="false" ht="15" hidden="false" customHeight="false" outlineLevel="0" collapsed="false">
      <c r="A50" s="8"/>
      <c r="B50" s="8"/>
      <c r="C50" s="7"/>
      <c r="D50" s="10"/>
      <c r="E50" s="10"/>
      <c r="F50" s="12" t="str">
        <f aca="false">IF($C50="","",$D50-$E50)</f>
        <v/>
      </c>
    </row>
    <row r="51" customFormat="false" ht="15" hidden="false" customHeight="false" outlineLevel="0" collapsed="false">
      <c r="A51" s="8"/>
      <c r="B51" s="8"/>
      <c r="C51" s="7"/>
      <c r="D51" s="10"/>
      <c r="E51" s="10"/>
      <c r="F51" s="12" t="str">
        <f aca="false">IF($C51="","",$D51-$E51)</f>
        <v/>
      </c>
    </row>
    <row r="52" customFormat="false" ht="15" hidden="false" customHeight="false" outlineLevel="0" collapsed="false">
      <c r="A52" s="8"/>
      <c r="B52" s="8"/>
      <c r="C52" s="7"/>
      <c r="D52" s="10"/>
      <c r="E52" s="10"/>
      <c r="F52" s="12" t="str">
        <f aca="false">IF($C52="","",$D52-$E52)</f>
        <v/>
      </c>
    </row>
    <row r="53" customFormat="false" ht="15" hidden="false" customHeight="false" outlineLevel="0" collapsed="false">
      <c r="A53" s="8"/>
      <c r="B53" s="8"/>
      <c r="C53" s="7"/>
      <c r="D53" s="10"/>
      <c r="E53" s="10"/>
      <c r="F53" s="12" t="str">
        <f aca="false">IF($C53="","",$D53-$E53)</f>
        <v/>
      </c>
    </row>
    <row r="54" customFormat="false" ht="15" hidden="false" customHeight="false" outlineLevel="0" collapsed="false">
      <c r="A54" s="8"/>
      <c r="B54" s="8"/>
      <c r="C54" s="7"/>
      <c r="D54" s="10"/>
      <c r="E54" s="10"/>
      <c r="F54" s="12" t="str">
        <f aca="false">IF($C54="","",$D54-$E54)</f>
        <v/>
      </c>
    </row>
    <row r="55" customFormat="false" ht="15" hidden="false" customHeight="false" outlineLevel="0" collapsed="false">
      <c r="A55" s="8"/>
      <c r="B55" s="8"/>
      <c r="C55" s="7"/>
      <c r="D55" s="10"/>
      <c r="E55" s="10"/>
      <c r="F55" s="12" t="str">
        <f aca="false">IF($C55="","",$D55-$E55)</f>
        <v/>
      </c>
    </row>
    <row r="56" customFormat="false" ht="15" hidden="false" customHeight="false" outlineLevel="0" collapsed="false">
      <c r="A56" s="8"/>
      <c r="B56" s="8"/>
      <c r="C56" s="7"/>
      <c r="D56" s="10"/>
      <c r="E56" s="10"/>
      <c r="F56" s="12" t="str">
        <f aca="false">IF($C56="","",$D56-$E56)</f>
        <v/>
      </c>
    </row>
    <row r="57" customFormat="false" ht="15" hidden="false" customHeight="false" outlineLevel="0" collapsed="false">
      <c r="A57" s="8"/>
      <c r="B57" s="8"/>
      <c r="C57" s="7"/>
      <c r="D57" s="10"/>
      <c r="E57" s="10"/>
      <c r="F57" s="12" t="str">
        <f aca="false">IF($C57="","",$D57-$E57)</f>
        <v/>
      </c>
    </row>
    <row r="58" customFormat="false" ht="15" hidden="false" customHeight="false" outlineLevel="0" collapsed="false">
      <c r="A58" s="8"/>
      <c r="B58" s="8"/>
      <c r="C58" s="7"/>
      <c r="D58" s="10"/>
      <c r="E58" s="10"/>
      <c r="F58" s="12" t="str">
        <f aca="false">IF($C58="","",$D58-$E58)</f>
        <v/>
      </c>
    </row>
    <row r="59" customFormat="false" ht="15" hidden="false" customHeight="false" outlineLevel="0" collapsed="false">
      <c r="A59" s="8"/>
      <c r="B59" s="8"/>
      <c r="C59" s="7"/>
      <c r="D59" s="10"/>
      <c r="E59" s="10"/>
      <c r="F59" s="12" t="str">
        <f aca="false">IF($C59="","",$D59-$E59)</f>
        <v/>
      </c>
    </row>
    <row r="60" customFormat="false" ht="15" hidden="false" customHeight="false" outlineLevel="0" collapsed="false">
      <c r="A60" s="8"/>
      <c r="B60" s="8"/>
      <c r="C60" s="7"/>
      <c r="D60" s="10"/>
      <c r="E60" s="10"/>
      <c r="F60" s="12" t="str">
        <f aca="false">IF($C60="","",$D60-$E60)</f>
        <v/>
      </c>
    </row>
    <row r="61" customFormat="false" ht="15" hidden="false" customHeight="false" outlineLevel="0" collapsed="false">
      <c r="A61" s="8"/>
      <c r="B61" s="8"/>
      <c r="C61" s="7"/>
      <c r="D61" s="10"/>
      <c r="E61" s="10"/>
      <c r="F61" s="12" t="str">
        <f aca="false">IF($C61="","",$D61-$E61)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2" topLeftCell="D3" activePane="bottomRight" state="frozen"/>
      <selection pane="topLeft" activeCell="A1" activeCellId="0" sqref="A1"/>
      <selection pane="topRight" activeCell="D1" activeCellId="0" sqref="D1"/>
      <selection pane="bottomLeft" activeCell="A3" activeCellId="0" sqref="A3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0"/>
    <col collapsed="false" customWidth="true" hidden="false" outlineLevel="0" max="3" min="3" style="0" width="11"/>
    <col collapsed="false" customWidth="true" hidden="false" outlineLevel="0" max="7" min="4" style="0" width="13"/>
    <col collapsed="false" customWidth="true" hidden="false" outlineLevel="0" max="8" min="8" style="0" width="14"/>
  </cols>
  <sheetData>
    <row r="1" customFormat="false" ht="16.15" hidden="false" customHeight="false" outlineLevel="0" collapsed="false">
      <c r="A1" s="1" t="s">
        <v>82</v>
      </c>
    </row>
    <row r="2" customFormat="false" ht="15" hidden="false" customHeight="false" outlineLevel="0" collapsed="false">
      <c r="A2" s="6" t="s">
        <v>16</v>
      </c>
      <c r="B2" s="6" t="s">
        <v>17</v>
      </c>
      <c r="C2" s="6" t="s">
        <v>19</v>
      </c>
      <c r="D2" s="6" t="s">
        <v>54</v>
      </c>
      <c r="E2" s="6" t="s">
        <v>61</v>
      </c>
      <c r="F2" s="6" t="s">
        <v>66</v>
      </c>
      <c r="G2" s="6" t="s">
        <v>83</v>
      </c>
      <c r="H2" s="6" t="s">
        <v>84</v>
      </c>
    </row>
    <row r="3" customFormat="false" ht="15" hidden="false" customHeight="false" outlineLevel="0" collapsed="false">
      <c r="A3" s="13" t="n">
        <v>1000</v>
      </c>
      <c r="B3" s="14" t="s">
        <v>21</v>
      </c>
      <c r="C3" s="14" t="s">
        <v>23</v>
      </c>
      <c r="D3" s="15" t="n">
        <f aca="false">SUMIFS(Trial_Balances!$H:$H,Trial_Balances!$G:$G,$A3,Trial_Balances!$A:$A,D$2)</f>
        <v>50000</v>
      </c>
      <c r="E3" s="15" t="n">
        <f aca="false">SUMIFS(Trial_Balances!$H:$H,Trial_Balances!$G:$G,$A3,Trial_Balances!$A:$A,E$2)</f>
        <v>30000</v>
      </c>
      <c r="F3" s="15" t="n">
        <f aca="false">SUMIFS(Trial_Balances!$H:$H,Trial_Balances!$G:$G,$A3,Trial_Balances!$A:$A,F$2)</f>
        <v>15000</v>
      </c>
      <c r="G3" s="15" t="n">
        <f aca="false">SUMIFS(Eliminations!$F:$F,Eliminations!$C:$C,$A3)</f>
        <v>0</v>
      </c>
      <c r="H3" s="12" t="n">
        <f aca="false">SUM(D3:G3)</f>
        <v>95000</v>
      </c>
    </row>
    <row r="4" customFormat="false" ht="15" hidden="false" customHeight="false" outlineLevel="0" collapsed="false">
      <c r="A4" s="13" t="n">
        <v>1200</v>
      </c>
      <c r="B4" s="14" t="s">
        <v>25</v>
      </c>
      <c r="C4" s="14" t="s">
        <v>23</v>
      </c>
      <c r="D4" s="15" t="n">
        <f aca="false">SUMIFS(Trial_Balances!$H:$H,Trial_Balances!$G:$G,$A4,Trial_Balances!$A:$A,D$2)</f>
        <v>0</v>
      </c>
      <c r="E4" s="15" t="n">
        <f aca="false">SUMIFS(Trial_Balances!$H:$H,Trial_Balances!$G:$G,$A4,Trial_Balances!$A:$A,E$2)</f>
        <v>25000</v>
      </c>
      <c r="F4" s="15" t="n">
        <f aca="false">SUMIFS(Trial_Balances!$H:$H,Trial_Balances!$G:$G,$A4,Trial_Balances!$A:$A,F$2)</f>
        <v>0</v>
      </c>
      <c r="G4" s="15" t="n">
        <f aca="false">SUMIFS(Eliminations!$F:$F,Eliminations!$C:$C,$A4)</f>
        <v>0</v>
      </c>
      <c r="H4" s="12" t="n">
        <f aca="false">SUM(D4:G4)</f>
        <v>25000</v>
      </c>
    </row>
    <row r="5" customFormat="false" ht="15" hidden="false" customHeight="false" outlineLevel="0" collapsed="false">
      <c r="A5" s="13" t="n">
        <v>1450</v>
      </c>
      <c r="B5" s="14" t="s">
        <v>26</v>
      </c>
      <c r="C5" s="14" t="s">
        <v>23</v>
      </c>
      <c r="D5" s="15" t="n">
        <f aca="false">SUMIFS(Trial_Balances!$H:$H,Trial_Balances!$G:$G,$A5,Trial_Balances!$A:$A,D$2)</f>
        <v>20000</v>
      </c>
      <c r="E5" s="15" t="n">
        <f aca="false">SUMIFS(Trial_Balances!$H:$H,Trial_Balances!$G:$G,$A5,Trial_Balances!$A:$A,E$2)</f>
        <v>0</v>
      </c>
      <c r="F5" s="15" t="n">
        <f aca="false">SUMIFS(Trial_Balances!$H:$H,Trial_Balances!$G:$G,$A5,Trial_Balances!$A:$A,F$2)</f>
        <v>0</v>
      </c>
      <c r="G5" s="15" t="n">
        <f aca="false">SUMIFS(Eliminations!$F:$F,Eliminations!$C:$C,$A5)</f>
        <v>-20000</v>
      </c>
      <c r="H5" s="12" t="n">
        <f aca="false">SUM(D5:G5)</f>
        <v>0</v>
      </c>
    </row>
    <row r="6" customFormat="false" ht="15" hidden="false" customHeight="false" outlineLevel="0" collapsed="false">
      <c r="A6" s="13" t="n">
        <v>1510</v>
      </c>
      <c r="B6" s="14" t="s">
        <v>28</v>
      </c>
      <c r="C6" s="14" t="s">
        <v>23</v>
      </c>
      <c r="D6" s="15" t="n">
        <f aca="false">SUMIFS(Trial_Balances!$H:$H,Trial_Balances!$G:$G,$A6,Trial_Balances!$A:$A,D$2)</f>
        <v>0</v>
      </c>
      <c r="E6" s="15" t="n">
        <f aca="false">SUMIFS(Trial_Balances!$H:$H,Trial_Balances!$G:$G,$A6,Trial_Balances!$A:$A,E$2)</f>
        <v>0</v>
      </c>
      <c r="F6" s="15" t="n">
        <f aca="false">SUMIFS(Trial_Balances!$H:$H,Trial_Balances!$G:$G,$A6,Trial_Balances!$A:$A,F$2)</f>
        <v>-40000</v>
      </c>
      <c r="G6" s="15" t="n">
        <f aca="false">SUMIFS(Eliminations!$F:$F,Eliminations!$C:$C,$A6)</f>
        <v>0</v>
      </c>
      <c r="H6" s="12" t="n">
        <f aca="false">SUM(D6:G6)</f>
        <v>-40000</v>
      </c>
    </row>
    <row r="7" customFormat="false" ht="15" hidden="false" customHeight="false" outlineLevel="0" collapsed="false">
      <c r="A7" s="13" t="n">
        <v>1600</v>
      </c>
      <c r="B7" s="14" t="s">
        <v>29</v>
      </c>
      <c r="C7" s="14" t="s">
        <v>23</v>
      </c>
      <c r="D7" s="15" t="n">
        <f aca="false">SUMIFS(Trial_Balances!$H:$H,Trial_Balances!$G:$G,$A7,Trial_Balances!$A:$A,D$2)</f>
        <v>0</v>
      </c>
      <c r="E7" s="15" t="n">
        <f aca="false">SUMIFS(Trial_Balances!$H:$H,Trial_Balances!$G:$G,$A7,Trial_Balances!$A:$A,E$2)</f>
        <v>0</v>
      </c>
      <c r="F7" s="15" t="n">
        <f aca="false">SUMIFS(Trial_Balances!$H:$H,Trial_Balances!$G:$G,$A7,Trial_Balances!$A:$A,F$2)</f>
        <v>210000</v>
      </c>
      <c r="G7" s="15" t="n">
        <f aca="false">SUMIFS(Eliminations!$F:$F,Eliminations!$C:$C,$A7)</f>
        <v>0</v>
      </c>
      <c r="H7" s="12" t="n">
        <f aca="false">SUM(D7:G7)</f>
        <v>210000</v>
      </c>
    </row>
    <row r="8" customFormat="false" ht="15" hidden="false" customHeight="false" outlineLevel="0" collapsed="false">
      <c r="A8" s="13" t="n">
        <v>2000</v>
      </c>
      <c r="B8" s="14" t="s">
        <v>30</v>
      </c>
      <c r="C8" s="14" t="s">
        <v>31</v>
      </c>
      <c r="D8" s="15" t="n">
        <f aca="false">SUMIFS(Trial_Balances!$H:$H,Trial_Balances!$G:$G,$A8,Trial_Balances!$A:$A,D$2)</f>
        <v>0</v>
      </c>
      <c r="E8" s="15" t="n">
        <f aca="false">SUMIFS(Trial_Balances!$H:$H,Trial_Balances!$G:$G,$A8,Trial_Balances!$A:$A,E$2)</f>
        <v>-12000</v>
      </c>
      <c r="F8" s="15" t="n">
        <f aca="false">SUMIFS(Trial_Balances!$H:$H,Trial_Balances!$G:$G,$A8,Trial_Balances!$A:$A,F$2)</f>
        <v>0</v>
      </c>
      <c r="G8" s="15" t="n">
        <f aca="false">SUMIFS(Eliminations!$F:$F,Eliminations!$C:$C,$A8)</f>
        <v>0</v>
      </c>
      <c r="H8" s="12" t="n">
        <f aca="false">SUM(D8:G8)</f>
        <v>-12000</v>
      </c>
    </row>
    <row r="9" customFormat="false" ht="15" hidden="false" customHeight="false" outlineLevel="0" collapsed="false">
      <c r="A9" s="13" t="n">
        <v>2150</v>
      </c>
      <c r="B9" s="14" t="s">
        <v>32</v>
      </c>
      <c r="C9" s="14" t="s">
        <v>31</v>
      </c>
      <c r="D9" s="15" t="n">
        <f aca="false">SUMIFS(Trial_Balances!$H:$H,Trial_Balances!$G:$G,$A9,Trial_Balances!$A:$A,D$2)</f>
        <v>0</v>
      </c>
      <c r="E9" s="15" t="n">
        <f aca="false">SUMIFS(Trial_Balances!$H:$H,Trial_Balances!$G:$G,$A9,Trial_Balances!$A:$A,E$2)</f>
        <v>-20000</v>
      </c>
      <c r="F9" s="15" t="n">
        <f aca="false">SUMIFS(Trial_Balances!$H:$H,Trial_Balances!$G:$G,$A9,Trial_Balances!$A:$A,F$2)</f>
        <v>0</v>
      </c>
      <c r="G9" s="15" t="n">
        <f aca="false">SUMIFS(Eliminations!$F:$F,Eliminations!$C:$C,$A9)</f>
        <v>20000</v>
      </c>
      <c r="H9" s="12" t="n">
        <f aca="false">SUM(D9:G9)</f>
        <v>0</v>
      </c>
    </row>
    <row r="10" customFormat="false" ht="15" hidden="false" customHeight="false" outlineLevel="0" collapsed="false">
      <c r="A10" s="13" t="n">
        <v>2500</v>
      </c>
      <c r="B10" s="14" t="s">
        <v>33</v>
      </c>
      <c r="C10" s="14" t="s">
        <v>31</v>
      </c>
      <c r="D10" s="15" t="n">
        <f aca="false">SUMIFS(Trial_Balances!$H:$H,Trial_Balances!$G:$G,$A10,Trial_Balances!$A:$A,D$2)</f>
        <v>0</v>
      </c>
      <c r="E10" s="15" t="n">
        <f aca="false">SUMIFS(Trial_Balances!$H:$H,Trial_Balances!$G:$G,$A10,Trial_Balances!$A:$A,E$2)</f>
        <v>0</v>
      </c>
      <c r="F10" s="15" t="n">
        <f aca="false">SUMIFS(Trial_Balances!$H:$H,Trial_Balances!$G:$G,$A10,Trial_Balances!$A:$A,F$2)</f>
        <v>-150000</v>
      </c>
      <c r="G10" s="15" t="n">
        <f aca="false">SUMIFS(Eliminations!$F:$F,Eliminations!$C:$C,$A10)</f>
        <v>0</v>
      </c>
      <c r="H10" s="12" t="n">
        <f aca="false">SUM(D10:G10)</f>
        <v>-150000</v>
      </c>
    </row>
    <row r="11" customFormat="false" ht="15" hidden="false" customHeight="false" outlineLevel="0" collapsed="false">
      <c r="A11" s="13" t="n">
        <v>3000</v>
      </c>
      <c r="B11" s="14" t="s">
        <v>34</v>
      </c>
      <c r="C11" s="14" t="s">
        <v>35</v>
      </c>
      <c r="D11" s="15" t="n">
        <f aca="false">SUMIFS(Trial_Balances!$H:$H,Trial_Balances!$G:$G,$A11,Trial_Balances!$A:$A,D$2)</f>
        <v>-40000</v>
      </c>
      <c r="E11" s="15" t="n">
        <f aca="false">SUMIFS(Trial_Balances!$H:$H,Trial_Balances!$G:$G,$A11,Trial_Balances!$A:$A,E$2)</f>
        <v>-10000</v>
      </c>
      <c r="F11" s="15" t="n">
        <f aca="false">SUMIFS(Trial_Balances!$H:$H,Trial_Balances!$G:$G,$A11,Trial_Balances!$A:$A,F$2)</f>
        <v>-20000</v>
      </c>
      <c r="G11" s="15" t="n">
        <f aca="false">SUMIFS(Eliminations!$F:$F,Eliminations!$C:$C,$A11)</f>
        <v>0</v>
      </c>
      <c r="H11" s="12" t="n">
        <f aca="false">SUM(D11:G11)</f>
        <v>-70000</v>
      </c>
    </row>
    <row r="12" customFormat="false" ht="15" hidden="false" customHeight="false" outlineLevel="0" collapsed="false">
      <c r="A12" s="13" t="n">
        <v>3900</v>
      </c>
      <c r="B12" s="14" t="s">
        <v>36</v>
      </c>
      <c r="C12" s="14" t="s">
        <v>35</v>
      </c>
      <c r="D12" s="15" t="n">
        <f aca="false">SUMIFS(Trial_Balances!$H:$H,Trial_Balances!$G:$G,$A12,Trial_Balances!$A:$A,D$2)</f>
        <v>-15000</v>
      </c>
      <c r="E12" s="15" t="n">
        <f aca="false">SUMIFS(Trial_Balances!$H:$H,Trial_Balances!$G:$G,$A12,Trial_Balances!$A:$A,E$2)</f>
        <v>-8000</v>
      </c>
      <c r="F12" s="15" t="n">
        <f aca="false">SUMIFS(Trial_Balances!$H:$H,Trial_Balances!$G:$G,$A12,Trial_Balances!$A:$A,F$2)</f>
        <v>-8000</v>
      </c>
      <c r="G12" s="15" t="n">
        <f aca="false">SUMIFS(Eliminations!$F:$F,Eliminations!$C:$C,$A12)</f>
        <v>0</v>
      </c>
      <c r="H12" s="12" t="n">
        <f aca="false">SUM(D12:G12)</f>
        <v>-31000</v>
      </c>
    </row>
    <row r="13" customFormat="false" ht="15" hidden="false" customHeight="false" outlineLevel="0" collapsed="false">
      <c r="A13" s="13" t="n">
        <v>4000</v>
      </c>
      <c r="B13" s="14" t="s">
        <v>37</v>
      </c>
      <c r="C13" s="14" t="s">
        <v>39</v>
      </c>
      <c r="D13" s="15" t="n">
        <f aca="false">SUMIFS(Trial_Balances!$H:$H,Trial_Balances!$G:$G,$A13,Trial_Balances!$A:$A,D$2)</f>
        <v>0</v>
      </c>
      <c r="E13" s="15" t="n">
        <f aca="false">SUMIFS(Trial_Balances!$H:$H,Trial_Balances!$G:$G,$A13,Trial_Balances!$A:$A,E$2)</f>
        <v>-127000</v>
      </c>
      <c r="F13" s="15" t="n">
        <f aca="false">SUMIFS(Trial_Balances!$H:$H,Trial_Balances!$G:$G,$A13,Trial_Balances!$A:$A,F$2)</f>
        <v>0</v>
      </c>
      <c r="G13" s="15" t="n">
        <f aca="false">SUMIFS(Eliminations!$F:$F,Eliminations!$C:$C,$A13)</f>
        <v>0</v>
      </c>
      <c r="H13" s="12" t="n">
        <f aca="false">SUM(D13:G13)</f>
        <v>-127000</v>
      </c>
    </row>
    <row r="14" customFormat="false" ht="15" hidden="false" customHeight="false" outlineLevel="0" collapsed="false">
      <c r="A14" s="13" t="n">
        <v>4500</v>
      </c>
      <c r="B14" s="14" t="s">
        <v>40</v>
      </c>
      <c r="C14" s="14" t="s">
        <v>39</v>
      </c>
      <c r="D14" s="15" t="n">
        <f aca="false">SUMIFS(Trial_Balances!$H:$H,Trial_Balances!$G:$G,$A14,Trial_Balances!$A:$A,D$2)</f>
        <v>-30000</v>
      </c>
      <c r="E14" s="15" t="n">
        <f aca="false">SUMIFS(Trial_Balances!$H:$H,Trial_Balances!$G:$G,$A14,Trial_Balances!$A:$A,E$2)</f>
        <v>0</v>
      </c>
      <c r="F14" s="15" t="n">
        <f aca="false">SUMIFS(Trial_Balances!$H:$H,Trial_Balances!$G:$G,$A14,Trial_Balances!$A:$A,F$2)</f>
        <v>0</v>
      </c>
      <c r="G14" s="15" t="n">
        <f aca="false">SUMIFS(Eliminations!$F:$F,Eliminations!$C:$C,$A14)</f>
        <v>30000</v>
      </c>
      <c r="H14" s="12" t="n">
        <f aca="false">SUM(D14:G14)</f>
        <v>0</v>
      </c>
    </row>
    <row r="15" customFormat="false" ht="15" hidden="false" customHeight="false" outlineLevel="0" collapsed="false">
      <c r="A15" s="13" t="n">
        <v>4600</v>
      </c>
      <c r="B15" s="14" t="s">
        <v>41</v>
      </c>
      <c r="C15" s="14" t="s">
        <v>39</v>
      </c>
      <c r="D15" s="15" t="n">
        <f aca="false">SUMIFS(Trial_Balances!$H:$H,Trial_Balances!$G:$G,$A15,Trial_Balances!$A:$A,D$2)</f>
        <v>0</v>
      </c>
      <c r="E15" s="15" t="n">
        <f aca="false">SUMIFS(Trial_Balances!$H:$H,Trial_Balances!$G:$G,$A15,Trial_Balances!$A:$A,E$2)</f>
        <v>0</v>
      </c>
      <c r="F15" s="15" t="n">
        <f aca="false">SUMIFS(Trial_Balances!$H:$H,Trial_Balances!$G:$G,$A15,Trial_Balances!$A:$A,F$2)</f>
        <v>-12000</v>
      </c>
      <c r="G15" s="15" t="n">
        <f aca="false">SUMIFS(Eliminations!$F:$F,Eliminations!$C:$C,$A15)</f>
        <v>12000</v>
      </c>
      <c r="H15" s="12" t="n">
        <f aca="false">SUM(D15:G15)</f>
        <v>0</v>
      </c>
    </row>
    <row r="16" customFormat="false" ht="15" hidden="false" customHeight="false" outlineLevel="0" collapsed="false">
      <c r="A16" s="13" t="n">
        <v>5000</v>
      </c>
      <c r="B16" s="14" t="s">
        <v>42</v>
      </c>
      <c r="C16" s="14" t="s">
        <v>43</v>
      </c>
      <c r="D16" s="15" t="n">
        <f aca="false">SUMIFS(Trial_Balances!$H:$H,Trial_Balances!$G:$G,$A16,Trial_Balances!$A:$A,D$2)</f>
        <v>0</v>
      </c>
      <c r="E16" s="15" t="n">
        <f aca="false">SUMIFS(Trial_Balances!$H:$H,Trial_Balances!$G:$G,$A16,Trial_Balances!$A:$A,E$2)</f>
        <v>45000</v>
      </c>
      <c r="F16" s="15" t="n">
        <f aca="false">SUMIFS(Trial_Balances!$H:$H,Trial_Balances!$G:$G,$A16,Trial_Balances!$A:$A,F$2)</f>
        <v>0</v>
      </c>
      <c r="G16" s="15" t="n">
        <f aca="false">SUMIFS(Eliminations!$F:$F,Eliminations!$C:$C,$A16)</f>
        <v>0</v>
      </c>
      <c r="H16" s="12" t="n">
        <f aca="false">SUM(D16:G16)</f>
        <v>45000</v>
      </c>
    </row>
    <row r="17" customFormat="false" ht="15" hidden="false" customHeight="false" outlineLevel="0" collapsed="false">
      <c r="A17" s="13" t="n">
        <v>6000</v>
      </c>
      <c r="B17" s="14" t="s">
        <v>44</v>
      </c>
      <c r="C17" s="14" t="s">
        <v>43</v>
      </c>
      <c r="D17" s="15" t="n">
        <f aca="false">SUMIFS(Trial_Balances!$H:$H,Trial_Balances!$G:$G,$A17,Trial_Balances!$A:$A,D$2)</f>
        <v>8000</v>
      </c>
      <c r="E17" s="15" t="n">
        <f aca="false">SUMIFS(Trial_Balances!$H:$H,Trial_Balances!$G:$G,$A17,Trial_Balances!$A:$A,E$2)</f>
        <v>35000</v>
      </c>
      <c r="F17" s="15" t="n">
        <f aca="false">SUMIFS(Trial_Balances!$H:$H,Trial_Balances!$G:$G,$A17,Trial_Balances!$A:$A,F$2)</f>
        <v>0</v>
      </c>
      <c r="G17" s="15" t="n">
        <f aca="false">SUMIFS(Eliminations!$F:$F,Eliminations!$C:$C,$A17)</f>
        <v>0</v>
      </c>
      <c r="H17" s="12" t="n">
        <f aca="false">SUM(D17:G17)</f>
        <v>43000</v>
      </c>
    </row>
    <row r="18" customFormat="false" ht="15" hidden="false" customHeight="false" outlineLevel="0" collapsed="false">
      <c r="A18" s="13" t="n">
        <v>6100</v>
      </c>
      <c r="B18" s="14" t="s">
        <v>45</v>
      </c>
      <c r="C18" s="14" t="s">
        <v>43</v>
      </c>
      <c r="D18" s="15" t="n">
        <f aca="false">SUMIFS(Trial_Balances!$H:$H,Trial_Balances!$G:$G,$A18,Trial_Balances!$A:$A,D$2)</f>
        <v>0</v>
      </c>
      <c r="E18" s="15" t="n">
        <f aca="false">SUMIFS(Trial_Balances!$H:$H,Trial_Balances!$G:$G,$A18,Trial_Balances!$A:$A,E$2)</f>
        <v>12000</v>
      </c>
      <c r="F18" s="15" t="n">
        <f aca="false">SUMIFS(Trial_Balances!$H:$H,Trial_Balances!$G:$G,$A18,Trial_Balances!$A:$A,F$2)</f>
        <v>0</v>
      </c>
      <c r="G18" s="15" t="n">
        <f aca="false">SUMIFS(Eliminations!$F:$F,Eliminations!$C:$C,$A18)</f>
        <v>-12000</v>
      </c>
      <c r="H18" s="12" t="n">
        <f aca="false">SUM(D18:G18)</f>
        <v>0</v>
      </c>
    </row>
    <row r="19" customFormat="false" ht="15" hidden="false" customHeight="false" outlineLevel="0" collapsed="false">
      <c r="A19" s="13" t="n">
        <v>6200</v>
      </c>
      <c r="B19" s="14" t="s">
        <v>46</v>
      </c>
      <c r="C19" s="14" t="s">
        <v>43</v>
      </c>
      <c r="D19" s="15" t="n">
        <f aca="false">SUMIFS(Trial_Balances!$H:$H,Trial_Balances!$G:$G,$A19,Trial_Balances!$A:$A,D$2)</f>
        <v>0</v>
      </c>
      <c r="E19" s="15" t="n">
        <f aca="false">SUMIFS(Trial_Balances!$H:$H,Trial_Balances!$G:$G,$A19,Trial_Balances!$A:$A,E$2)</f>
        <v>30000</v>
      </c>
      <c r="F19" s="15" t="n">
        <f aca="false">SUMIFS(Trial_Balances!$H:$H,Trial_Balances!$G:$G,$A19,Trial_Balances!$A:$A,F$2)</f>
        <v>0</v>
      </c>
      <c r="G19" s="15" t="n">
        <f aca="false">SUMIFS(Eliminations!$F:$F,Eliminations!$C:$C,$A19)</f>
        <v>-30000</v>
      </c>
      <c r="H19" s="12" t="n">
        <f aca="false">SUM(D19:G19)</f>
        <v>0</v>
      </c>
    </row>
    <row r="20" customFormat="false" ht="15" hidden="false" customHeight="false" outlineLevel="0" collapsed="false">
      <c r="A20" s="13" t="n">
        <v>6500</v>
      </c>
      <c r="B20" s="14" t="s">
        <v>47</v>
      </c>
      <c r="C20" s="14" t="s">
        <v>43</v>
      </c>
      <c r="D20" s="15" t="n">
        <f aca="false">SUMIFS(Trial_Balances!$H:$H,Trial_Balances!$G:$G,$A20,Trial_Balances!$A:$A,D$2)</f>
        <v>0</v>
      </c>
      <c r="E20" s="15" t="n">
        <f aca="false">SUMIFS(Trial_Balances!$H:$H,Trial_Balances!$G:$G,$A20,Trial_Balances!$A:$A,E$2)</f>
        <v>0</v>
      </c>
      <c r="F20" s="15" t="n">
        <f aca="false">SUMIFS(Trial_Balances!$H:$H,Trial_Balances!$G:$G,$A20,Trial_Balances!$A:$A,F$2)</f>
        <v>5000</v>
      </c>
      <c r="G20" s="15" t="n">
        <f aca="false">SUMIFS(Eliminations!$F:$F,Eliminations!$C:$C,$A20)</f>
        <v>0</v>
      </c>
      <c r="H20" s="12" t="n">
        <f aca="false">SUM(D20:G20)</f>
        <v>5000</v>
      </c>
    </row>
    <row r="21" customFormat="false" ht="15" hidden="false" customHeight="false" outlineLevel="0" collapsed="false">
      <c r="A21" s="13" t="n">
        <v>6900</v>
      </c>
      <c r="B21" s="14" t="s">
        <v>48</v>
      </c>
      <c r="C21" s="14" t="s">
        <v>43</v>
      </c>
      <c r="D21" s="15" t="n">
        <f aca="false">SUMIFS(Trial_Balances!$H:$H,Trial_Balances!$G:$G,$A21,Trial_Balances!$A:$A,D$2)</f>
        <v>7000</v>
      </c>
      <c r="E21" s="15" t="n">
        <f aca="false">SUMIFS(Trial_Balances!$H:$H,Trial_Balances!$G:$G,$A21,Trial_Balances!$A:$A,E$2)</f>
        <v>0</v>
      </c>
      <c r="F21" s="15" t="n">
        <f aca="false">SUMIFS(Trial_Balances!$H:$H,Trial_Balances!$G:$G,$A21,Trial_Balances!$A:$A,F$2)</f>
        <v>0</v>
      </c>
      <c r="G21" s="15" t="n">
        <f aca="false">SUMIFS(Eliminations!$F:$F,Eliminations!$C:$C,$A21)</f>
        <v>0</v>
      </c>
      <c r="H21" s="12" t="n">
        <f aca="false">SUM(D21:G21)</f>
        <v>7000</v>
      </c>
    </row>
    <row r="23" customFormat="false" ht="15" hidden="false" customHeight="false" outlineLevel="0" collapsed="false">
      <c r="B23" s="4" t="s">
        <v>85</v>
      </c>
      <c r="D23" s="16" t="n">
        <f aca="false">SUMIFS(D3:D21,$C3:$C21,"Asset")</f>
        <v>70000</v>
      </c>
      <c r="E23" s="16" t="n">
        <f aca="false">SUMIFS(E3:E21,$C3:$C21,"Asset")</f>
        <v>55000</v>
      </c>
      <c r="F23" s="16" t="n">
        <f aca="false">SUMIFS(F3:F21,$C3:$C21,"Asset")</f>
        <v>185000</v>
      </c>
      <c r="G23" s="16" t="n">
        <f aca="false">SUMIFS(G3:G21,$C3:$C21,"Asset")</f>
        <v>-20000</v>
      </c>
      <c r="H23" s="16" t="n">
        <f aca="false">SUMIFS(H3:H21,$C3:$C21,"Asset")</f>
        <v>290000</v>
      </c>
    </row>
    <row r="24" customFormat="false" ht="15" hidden="false" customHeight="false" outlineLevel="0" collapsed="false">
      <c r="B24" s="4" t="s">
        <v>86</v>
      </c>
      <c r="D24" s="16" t="n">
        <f aca="false">SUMIFS(D3:D21,$C3:$C21,"Liability")</f>
        <v>0</v>
      </c>
      <c r="E24" s="16" t="n">
        <f aca="false">SUMIFS(E3:E21,$C3:$C21,"Liability")</f>
        <v>-32000</v>
      </c>
      <c r="F24" s="16" t="n">
        <f aca="false">SUMIFS(F3:F21,$C3:$C21,"Liability")</f>
        <v>-150000</v>
      </c>
      <c r="G24" s="16" t="n">
        <f aca="false">SUMIFS(G3:G21,$C3:$C21,"Liability")</f>
        <v>20000</v>
      </c>
      <c r="H24" s="16" t="n">
        <f aca="false">SUMIFS(H3:H21,$C3:$C21,"Liability")</f>
        <v>-162000</v>
      </c>
    </row>
    <row r="25" customFormat="false" ht="15" hidden="false" customHeight="false" outlineLevel="0" collapsed="false">
      <c r="B25" s="4" t="s">
        <v>87</v>
      </c>
      <c r="D25" s="16" t="n">
        <f aca="false">SUMIFS(D3:D21,$C3:$C21,"Equity")</f>
        <v>-55000</v>
      </c>
      <c r="E25" s="16" t="n">
        <f aca="false">SUMIFS(E3:E21,$C3:$C21,"Equity")</f>
        <v>-18000</v>
      </c>
      <c r="F25" s="16" t="n">
        <f aca="false">SUMIFS(F3:F21,$C3:$C21,"Equity")</f>
        <v>-28000</v>
      </c>
      <c r="G25" s="16" t="n">
        <f aca="false">SUMIFS(G3:G21,$C3:$C21,"Equity")</f>
        <v>0</v>
      </c>
      <c r="H25" s="16" t="n">
        <f aca="false">SUMIFS(H3:H21,$C3:$C21,"Equity")</f>
        <v>-101000</v>
      </c>
    </row>
    <row r="26" customFormat="false" ht="15" hidden="false" customHeight="false" outlineLevel="0" collapsed="false">
      <c r="B26" s="4" t="s">
        <v>88</v>
      </c>
      <c r="D26" s="16" t="n">
        <f aca="false">SUMIFS(D3:D21,$C3:$C21,"Income")</f>
        <v>-30000</v>
      </c>
      <c r="E26" s="16" t="n">
        <f aca="false">SUMIFS(E3:E21,$C3:$C21,"Income")</f>
        <v>-127000</v>
      </c>
      <c r="F26" s="16" t="n">
        <f aca="false">SUMIFS(F3:F21,$C3:$C21,"Income")</f>
        <v>-12000</v>
      </c>
      <c r="G26" s="16" t="n">
        <f aca="false">SUMIFS(G3:G21,$C3:$C21,"Income")</f>
        <v>42000</v>
      </c>
      <c r="H26" s="16" t="n">
        <f aca="false">SUMIFS(H3:H21,$C3:$C21,"Income")</f>
        <v>-127000</v>
      </c>
    </row>
    <row r="27" customFormat="false" ht="15" hidden="false" customHeight="false" outlineLevel="0" collapsed="false">
      <c r="B27" s="4" t="s">
        <v>89</v>
      </c>
      <c r="D27" s="16" t="n">
        <f aca="false">SUMIFS(D3:D21,$C3:$C21,"Expense")</f>
        <v>15000</v>
      </c>
      <c r="E27" s="16" t="n">
        <f aca="false">SUMIFS(E3:E21,$C3:$C21,"Expense")</f>
        <v>122000</v>
      </c>
      <c r="F27" s="16" t="n">
        <f aca="false">SUMIFS(F3:F21,$C3:$C21,"Expense")</f>
        <v>5000</v>
      </c>
      <c r="G27" s="16" t="n">
        <f aca="false">SUMIFS(G3:G21,$C3:$C21,"Expense")</f>
        <v>-42000</v>
      </c>
      <c r="H27" s="16" t="n">
        <f aca="false">SUMIFS(H3:H21,$C3:$C21,"Expense")</f>
        <v>100000</v>
      </c>
    </row>
    <row r="29" customFormat="false" ht="15" hidden="false" customHeight="false" outlineLevel="0" collapsed="false">
      <c r="B29" s="4" t="s">
        <v>90</v>
      </c>
      <c r="H29" s="17" t="n">
        <f aca="false">-H26-H27</f>
        <v>27000</v>
      </c>
    </row>
    <row r="30" customFormat="false" ht="15" hidden="false" customHeight="false" outlineLevel="0" collapsed="false">
      <c r="B30" s="4" t="s">
        <v>91</v>
      </c>
      <c r="H30" s="17" t="n">
        <f aca="false">SUM(H3:H21)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6"/>
  </cols>
  <sheetData>
    <row r="1" customFormat="false" ht="16.15" hidden="false" customHeight="false" outlineLevel="0" collapsed="false">
      <c r="A1" s="1" t="s">
        <v>92</v>
      </c>
    </row>
    <row r="2" customFormat="false" ht="15" hidden="false" customHeight="false" outlineLevel="0" collapsed="false">
      <c r="A2" s="18" t="s">
        <v>93</v>
      </c>
    </row>
    <row r="4" customFormat="false" ht="15" hidden="false" customHeight="false" outlineLevel="0" collapsed="false">
      <c r="A4" s="19" t="s">
        <v>94</v>
      </c>
      <c r="B4" s="20"/>
    </row>
    <row r="5" customFormat="false" ht="15" hidden="false" customHeight="false" outlineLevel="0" collapsed="false">
      <c r="A5" s="14" t="s">
        <v>95</v>
      </c>
      <c r="B5" s="15" t="n">
        <f aca="false">VLOOKUP(1000,Consolidating!$A$3:$H$21,8,0)</f>
        <v>95000</v>
      </c>
    </row>
    <row r="6" customFormat="false" ht="15" hidden="false" customHeight="false" outlineLevel="0" collapsed="false">
      <c r="A6" s="14" t="s">
        <v>96</v>
      </c>
      <c r="B6" s="15" t="n">
        <f aca="false">VLOOKUP(1200,Consolidating!$A$3:$H$21,8,0)</f>
        <v>25000</v>
      </c>
    </row>
    <row r="7" customFormat="false" ht="15" hidden="false" customHeight="false" outlineLevel="0" collapsed="false">
      <c r="A7" s="14" t="s">
        <v>97</v>
      </c>
      <c r="B7" s="15" t="n">
        <f aca="false">VLOOKUP(1450,Consolidating!$A$3:$H$21,8,0)</f>
        <v>0</v>
      </c>
    </row>
    <row r="8" customFormat="false" ht="15" hidden="false" customHeight="false" outlineLevel="0" collapsed="false">
      <c r="A8" s="14" t="s">
        <v>98</v>
      </c>
      <c r="B8" s="15" t="n">
        <f aca="false">VLOOKUP(1600,Consolidating!$A$3:$H$21,8,0)</f>
        <v>210000</v>
      </c>
    </row>
    <row r="9" customFormat="false" ht="15" hidden="false" customHeight="false" outlineLevel="0" collapsed="false">
      <c r="A9" s="14" t="s">
        <v>99</v>
      </c>
      <c r="B9" s="15" t="n">
        <f aca="false">VLOOKUP(1510,Consolidating!$A$3:$H$21,8,0)</f>
        <v>-40000</v>
      </c>
    </row>
    <row r="10" customFormat="false" ht="15" hidden="false" customHeight="false" outlineLevel="0" collapsed="false">
      <c r="A10" s="4" t="s">
        <v>85</v>
      </c>
      <c r="B10" s="16" t="n">
        <f aca="false">SUM(B5:B9)</f>
        <v>290000</v>
      </c>
    </row>
    <row r="12" customFormat="false" ht="15" hidden="false" customHeight="false" outlineLevel="0" collapsed="false">
      <c r="A12" s="19" t="s">
        <v>100</v>
      </c>
      <c r="B12" s="20"/>
    </row>
    <row r="13" customFormat="false" ht="15" hidden="false" customHeight="false" outlineLevel="0" collapsed="false">
      <c r="A13" s="14" t="s">
        <v>101</v>
      </c>
      <c r="B13" s="15" t="n">
        <f aca="false">-VLOOKUP(2000,Consolidating!$A$3:$H$21,8,0)</f>
        <v>12000</v>
      </c>
    </row>
    <row r="14" customFormat="false" ht="15" hidden="false" customHeight="false" outlineLevel="0" collapsed="false">
      <c r="A14" s="14" t="s">
        <v>102</v>
      </c>
      <c r="B14" s="15" t="n">
        <f aca="false">-VLOOKUP(2150,Consolidating!$A$3:$H$21,8,0)</f>
        <v>-0</v>
      </c>
    </row>
    <row r="15" customFormat="false" ht="15" hidden="false" customHeight="false" outlineLevel="0" collapsed="false">
      <c r="A15" s="14" t="s">
        <v>103</v>
      </c>
      <c r="B15" s="15" t="n">
        <f aca="false">-VLOOKUP(2500,Consolidating!$A$3:$H$21,8,0)</f>
        <v>150000</v>
      </c>
    </row>
    <row r="16" customFormat="false" ht="15" hidden="false" customHeight="false" outlineLevel="0" collapsed="false">
      <c r="A16" s="4" t="s">
        <v>86</v>
      </c>
      <c r="B16" s="16" t="n">
        <f aca="false">SUM(B13:B15)</f>
        <v>162000</v>
      </c>
    </row>
    <row r="18" customFormat="false" ht="15" hidden="false" customHeight="false" outlineLevel="0" collapsed="false">
      <c r="A18" s="19" t="s">
        <v>104</v>
      </c>
      <c r="B18" s="20"/>
    </row>
    <row r="19" customFormat="false" ht="15" hidden="false" customHeight="false" outlineLevel="0" collapsed="false">
      <c r="A19" s="14" t="s">
        <v>105</v>
      </c>
      <c r="B19" s="15" t="n">
        <f aca="false">-VLOOKUP(3000,Consolidating!$A$3:$H$21,8,0)</f>
        <v>70000</v>
      </c>
    </row>
    <row r="20" customFormat="false" ht="15" hidden="false" customHeight="false" outlineLevel="0" collapsed="false">
      <c r="A20" s="14" t="s">
        <v>106</v>
      </c>
      <c r="B20" s="15" t="n">
        <f aca="false">-VLOOKUP(3900,Consolidating!$A$3:$H$21,8,0)</f>
        <v>31000</v>
      </c>
    </row>
    <row r="21" customFormat="false" ht="15" hidden="false" customHeight="false" outlineLevel="0" collapsed="false">
      <c r="A21" s="14" t="s">
        <v>107</v>
      </c>
      <c r="B21" s="15" t="n">
        <f aca="false">Income_Statement!B100</f>
        <v>27000</v>
      </c>
    </row>
    <row r="22" customFormat="false" ht="15" hidden="false" customHeight="false" outlineLevel="0" collapsed="false">
      <c r="A22" s="4" t="s">
        <v>108</v>
      </c>
      <c r="B22" s="16" t="n">
        <f aca="false">SUM(B19:B21)</f>
        <v>128000</v>
      </c>
    </row>
    <row r="23" customFormat="false" ht="15" hidden="false" customHeight="false" outlineLevel="0" collapsed="false">
      <c r="A23" s="4" t="s">
        <v>109</v>
      </c>
      <c r="B23" s="17" t="n">
        <f aca="false">B16+B22</f>
        <v>290000</v>
      </c>
    </row>
    <row r="25" customFormat="false" ht="15" hidden="false" customHeight="false" outlineLevel="0" collapsed="false">
      <c r="A25" s="4" t="s">
        <v>110</v>
      </c>
      <c r="B25" s="17" t="n">
        <f aca="false">B10-B23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6"/>
  </cols>
  <sheetData>
    <row r="1" customFormat="false" ht="16.15" hidden="false" customHeight="false" outlineLevel="0" collapsed="false">
      <c r="A1" s="1" t="s">
        <v>111</v>
      </c>
    </row>
    <row r="2" customFormat="false" ht="15" hidden="false" customHeight="false" outlineLevel="0" collapsed="false">
      <c r="A2" s="18" t="s">
        <v>93</v>
      </c>
    </row>
    <row r="4" customFormat="false" ht="15" hidden="false" customHeight="false" outlineLevel="0" collapsed="false">
      <c r="A4" s="19" t="s">
        <v>112</v>
      </c>
      <c r="B4" s="20"/>
    </row>
    <row r="5" customFormat="false" ht="15" hidden="false" customHeight="false" outlineLevel="0" collapsed="false">
      <c r="A5" s="14" t="s">
        <v>113</v>
      </c>
      <c r="B5" s="15" t="n">
        <f aca="false">-VLOOKUP(4000,Consolidating!$A$3:$H$21,8,0)</f>
        <v>127000</v>
      </c>
    </row>
    <row r="6" customFormat="false" ht="15" hidden="false" customHeight="false" outlineLevel="0" collapsed="false">
      <c r="A6" s="14" t="s">
        <v>114</v>
      </c>
      <c r="B6" s="15" t="n">
        <f aca="false">-VLOOKUP(4500,Consolidating!$A$3:$H$21,8,0)</f>
        <v>-0</v>
      </c>
    </row>
    <row r="7" customFormat="false" ht="15" hidden="false" customHeight="false" outlineLevel="0" collapsed="false">
      <c r="A7" s="14" t="s">
        <v>115</v>
      </c>
      <c r="B7" s="15" t="n">
        <f aca="false">-VLOOKUP(4600,Consolidating!$A$3:$H$21,8,0)</f>
        <v>-0</v>
      </c>
    </row>
    <row r="8" customFormat="false" ht="15" hidden="false" customHeight="false" outlineLevel="0" collapsed="false">
      <c r="A8" s="4" t="s">
        <v>116</v>
      </c>
      <c r="B8" s="16" t="n">
        <f aca="false">SUM(B5:B7)</f>
        <v>127000</v>
      </c>
    </row>
    <row r="10" customFormat="false" ht="15" hidden="false" customHeight="false" outlineLevel="0" collapsed="false">
      <c r="A10" s="19" t="s">
        <v>117</v>
      </c>
      <c r="B10" s="20"/>
    </row>
    <row r="11" customFormat="false" ht="15" hidden="false" customHeight="false" outlineLevel="0" collapsed="false">
      <c r="A11" s="14" t="s">
        <v>118</v>
      </c>
      <c r="B11" s="15" t="n">
        <f aca="false">VLOOKUP(5000,Consolidating!$A$3:$H$21,8,0)</f>
        <v>45000</v>
      </c>
    </row>
    <row r="12" customFormat="false" ht="15" hidden="false" customHeight="false" outlineLevel="0" collapsed="false">
      <c r="A12" s="14" t="s">
        <v>119</v>
      </c>
      <c r="B12" s="15" t="n">
        <f aca="false">VLOOKUP(6000,Consolidating!$A$3:$H$21,8,0)</f>
        <v>43000</v>
      </c>
    </row>
    <row r="13" customFormat="false" ht="15" hidden="false" customHeight="false" outlineLevel="0" collapsed="false">
      <c r="A13" s="14" t="s">
        <v>120</v>
      </c>
      <c r="B13" s="15" t="n">
        <f aca="false">VLOOKUP(6100,Consolidating!$A$3:$H$21,8,0)</f>
        <v>0</v>
      </c>
    </row>
    <row r="14" customFormat="false" ht="15" hidden="false" customHeight="false" outlineLevel="0" collapsed="false">
      <c r="A14" s="14" t="s">
        <v>121</v>
      </c>
      <c r="B14" s="15" t="n">
        <f aca="false">VLOOKUP(6200,Consolidating!$A$3:$H$21,8,0)</f>
        <v>0</v>
      </c>
    </row>
    <row r="15" customFormat="false" ht="15" hidden="false" customHeight="false" outlineLevel="0" collapsed="false">
      <c r="A15" s="14" t="s">
        <v>122</v>
      </c>
      <c r="B15" s="15" t="n">
        <f aca="false">VLOOKUP(6500,Consolidating!$A$3:$H$21,8,0)</f>
        <v>5000</v>
      </c>
    </row>
    <row r="16" customFormat="false" ht="15" hidden="false" customHeight="false" outlineLevel="0" collapsed="false">
      <c r="A16" s="14" t="s">
        <v>123</v>
      </c>
      <c r="B16" s="15" t="n">
        <f aca="false">VLOOKUP(6900,Consolidating!$A$3:$H$21,8,0)</f>
        <v>7000</v>
      </c>
    </row>
    <row r="17" customFormat="false" ht="15" hidden="false" customHeight="false" outlineLevel="0" collapsed="false">
      <c r="A17" s="4" t="s">
        <v>124</v>
      </c>
      <c r="B17" s="16" t="n">
        <f aca="false">SUM(B11:B16)</f>
        <v>100000</v>
      </c>
    </row>
    <row r="19" customFormat="false" ht="15" hidden="false" customHeight="false" outlineLevel="0" collapsed="false">
      <c r="A19" s="4" t="s">
        <v>125</v>
      </c>
      <c r="B19" s="21" t="n">
        <f aca="false">B8-B17</f>
        <v>27000</v>
      </c>
    </row>
    <row r="100" customFormat="false" ht="15" hidden="false" customHeight="false" outlineLevel="0" collapsed="false">
      <c r="B100" s="22" t="n">
        <f aca="false">B8-B17</f>
        <v>27000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3" min="2" style="0" width="16"/>
  </cols>
  <sheetData>
    <row r="1" customFormat="false" ht="16.15" hidden="false" customHeight="false" outlineLevel="0" collapsed="false">
      <c r="A1" s="1" t="s">
        <v>126</v>
      </c>
    </row>
    <row r="3" customFormat="false" ht="15" hidden="false" customHeight="false" outlineLevel="0" collapsed="false">
      <c r="A3" s="6" t="s">
        <v>127</v>
      </c>
      <c r="B3" s="6" t="s">
        <v>128</v>
      </c>
      <c r="C3" s="6" t="s">
        <v>129</v>
      </c>
    </row>
    <row r="4" customFormat="false" ht="15" hidden="false" customHeight="false" outlineLevel="0" collapsed="false">
      <c r="A4" s="14" t="s">
        <v>130</v>
      </c>
      <c r="B4" s="15" t="n">
        <f aca="false">SUMIFS(Trial_Balances!$H:$H,Trial_Balances!$A:$A,"HOLDCO")</f>
        <v>0</v>
      </c>
      <c r="C4" s="4" t="str">
        <f aca="false">IF(ABS(B4)&lt;0.5,"OK","** REVIEW **")</f>
        <v>OK</v>
      </c>
    </row>
    <row r="5" customFormat="false" ht="15" hidden="false" customHeight="false" outlineLevel="0" collapsed="false">
      <c r="A5" s="14" t="s">
        <v>131</v>
      </c>
      <c r="B5" s="15" t="n">
        <f aca="false">SUMIFS(Trial_Balances!$H:$H,Trial_Balances!$A:$A,"OPCO")</f>
        <v>0</v>
      </c>
      <c r="C5" s="4" t="str">
        <f aca="false">IF(ABS(B5)&lt;0.5,"OK","** REVIEW **")</f>
        <v>OK</v>
      </c>
    </row>
    <row r="6" customFormat="false" ht="15" hidden="false" customHeight="false" outlineLevel="0" collapsed="false">
      <c r="A6" s="14" t="s">
        <v>132</v>
      </c>
      <c r="B6" s="15" t="n">
        <f aca="false">SUMIFS(Trial_Balances!$H:$H,Trial_Balances!$A:$A,"PROPCO")</f>
        <v>0</v>
      </c>
      <c r="C6" s="4" t="str">
        <f aca="false">IF(ABS(B6)&lt;0.5,"OK","** REVIEW **")</f>
        <v>OK</v>
      </c>
    </row>
    <row r="7" customFormat="false" ht="15" hidden="false" customHeight="false" outlineLevel="0" collapsed="false">
      <c r="A7" s="14" t="s">
        <v>133</v>
      </c>
      <c r="B7" s="15" t="n">
        <f aca="false">SUM(Eliminations!$F:$F)</f>
        <v>0</v>
      </c>
      <c r="C7" s="4" t="str">
        <f aca="false">IF(ABS(B7)&lt;0.5,"OK","** REVIEW **")</f>
        <v>OK</v>
      </c>
    </row>
    <row r="8" customFormat="false" ht="15" hidden="false" customHeight="false" outlineLevel="0" collapsed="false">
      <c r="A8" s="14" t="s">
        <v>134</v>
      </c>
      <c r="B8" s="15" t="n">
        <f aca="false">SUM(Consolidating!$H$3:$H$21)</f>
        <v>0</v>
      </c>
      <c r="C8" s="4" t="str">
        <f aca="false">IF(ABS(B8)&lt;0.5,"OK","** REVIEW **")</f>
        <v>OK</v>
      </c>
    </row>
    <row r="9" customFormat="false" ht="15" hidden="false" customHeight="false" outlineLevel="0" collapsed="false">
      <c r="A9" s="14" t="s">
        <v>135</v>
      </c>
      <c r="B9" s="15" t="n">
        <f aca="false">VLOOKUP(1450,Consolidating!$A$3:$H$21,8,0)</f>
        <v>0</v>
      </c>
      <c r="C9" s="4" t="str">
        <f aca="false">IF(ABS(B9)&lt;0.5,"OK","** REVIEW **")</f>
        <v>OK</v>
      </c>
    </row>
    <row r="10" customFormat="false" ht="15" hidden="false" customHeight="false" outlineLevel="0" collapsed="false">
      <c r="A10" s="14" t="s">
        <v>136</v>
      </c>
      <c r="B10" s="15" t="n">
        <f aca="false">VLOOKUP(2150,Consolidating!$A$3:$H$21,8,0)</f>
        <v>0</v>
      </c>
      <c r="C10" s="4" t="str">
        <f aca="false">IF(ABS(B10)&lt;0.5,"OK","** REVIEW **")</f>
        <v>OK</v>
      </c>
    </row>
    <row r="11" customFormat="false" ht="15" hidden="false" customHeight="false" outlineLevel="0" collapsed="false">
      <c r="A11" s="14" t="s">
        <v>137</v>
      </c>
      <c r="B11" s="15" t="n">
        <f aca="false">VLOOKUP(4500,Consolidating!$A$3:$H$21,8,0)</f>
        <v>0</v>
      </c>
      <c r="C11" s="4" t="str">
        <f aca="false">IF(ABS(B11)&lt;0.5,"OK","** REVIEW **")</f>
        <v>OK</v>
      </c>
    </row>
    <row r="12" customFormat="false" ht="15" hidden="false" customHeight="false" outlineLevel="0" collapsed="false">
      <c r="A12" s="14" t="s">
        <v>138</v>
      </c>
      <c r="B12" s="15" t="n">
        <f aca="false">VLOOKUP(6200,Consolidating!$A$3:$H$21,8,0)</f>
        <v>0</v>
      </c>
      <c r="C12" s="4" t="str">
        <f aca="false">IF(ABS(B12)&lt;0.5,"OK","** REVIEW **")</f>
        <v>OK</v>
      </c>
    </row>
    <row r="13" customFormat="false" ht="15" hidden="false" customHeight="false" outlineLevel="0" collapsed="false">
      <c r="A13" s="14" t="s">
        <v>139</v>
      </c>
      <c r="B13" s="9" t="n">
        <f aca="false">COUNTIF(Trial_Balances!$G:$G,"UNMAPPED")</f>
        <v>0</v>
      </c>
      <c r="C13" s="4" t="str">
        <f aca="false">IF(B13=0,"OK","** MAP THESE **")</f>
        <v>OK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2026-06-28T22:14:37Z</dcterms:created>
  <dc:creator>openpyxl</dc:creator>
  <dc:description/>
  <dc:language>en-US</dc:language>
  <cp:lastModifiedBy/>
  <dcterms:modified xsi:type="dcterms:W3CDTF">2026-06-28T22:14:37Z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