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01 Cover" sheetId="1" state="visible" r:id="rId1"/>
    <sheet xmlns:r="http://schemas.openxmlformats.org/officeDocument/2006/relationships" name="01 Notes" sheetId="2" state="visible" r:id="rId2"/>
    <sheet xmlns:r="http://schemas.openxmlformats.org/officeDocument/2006/relationships" name="02 Assumptions" sheetId="3" state="visible" r:id="rId3"/>
    <sheet xmlns:r="http://schemas.openxmlformats.org/officeDocument/2006/relationships" name="09 Combined IS" sheetId="4" state="visible" r:id="rId4"/>
    <sheet xmlns:r="http://schemas.openxmlformats.org/officeDocument/2006/relationships" name="10 Combined Balance Sheet" sheetId="5" state="visible" r:id="rId5"/>
    <sheet xmlns:r="http://schemas.openxmlformats.org/officeDocument/2006/relationships" name="11 Combined Cash Flow" sheetId="6" state="visible" r:id="rId6"/>
    <sheet xmlns:r="http://schemas.openxmlformats.org/officeDocument/2006/relationships" name="12 Sources Uses" sheetId="7" state="visible" r:id="rId7"/>
    <sheet xmlns:r="http://schemas.openxmlformats.org/officeDocument/2006/relationships" name="13 Purchase Price Allocation" sheetId="8" state="visible" r:id="rId8"/>
    <sheet xmlns:r="http://schemas.openxmlformats.org/officeDocument/2006/relationships" name="14 Sum of the Parts" sheetId="9" state="visible" r:id="rId9"/>
    <sheet xmlns:r="http://schemas.openxmlformats.org/officeDocument/2006/relationships" name="15 Synergies &amp; Sensitivity" sheetId="10" state="visible" r:id="rId10"/>
  </sheets>
  <definedNames>
    <definedName name="_xlnm.Print_Titles" localSheetId="2">'02 Assumptions'!$1:$4</definedName>
    <definedName name="_xlnm.Print_Titles" localSheetId="3">'09 Combined IS'!$1:$4</definedName>
    <definedName name="_xlnm.Print_Area" localSheetId="3">'09 Combined IS'!$A$1:$I$35</definedName>
    <definedName name="_xlnm.Print_Titles" localSheetId="4">'10 Combined Balance Sheet'!$1:$4</definedName>
    <definedName name="_xlnm.Print_Area" localSheetId="4">'10 Combined Balance Sheet'!$A$1:$I$55</definedName>
    <definedName name="_xlnm.Print_Titles" localSheetId="5">'11 Combined Cash Flow'!$1:$4</definedName>
    <definedName name="_xlnm.Print_Titles" localSheetId="6">'12 Sources Uses'!$1:$4</definedName>
    <definedName name="_xlnm.Print_Titles" localSheetId="7">'13 Purchase Price Allocation'!$1:$4</definedName>
    <definedName name="_xlnm.Print_Titles" localSheetId="8">'14 Sum of the Parts'!$1:$4</definedName>
    <definedName name="_xlnm.Print_Titles" localSheetId="9">'15 Synergies &amp; Sensitivity'!$1:$4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9">
    <numFmt numFmtId="164" formatCode="_(\$* #,##0_);[RED]_(\$* \(#,##0\);_(\$* \-_);_(@_)"/>
    <numFmt numFmtId="165" formatCode="0.0%;[RED]\(0.0%\);\-"/>
    <numFmt numFmtId="166" formatCode="0.00\x"/>
    <numFmt numFmtId="167" formatCode="0.0%"/>
    <numFmt numFmtId="168" formatCode="#,##0;[RED]\(#,##0\);\-"/>
    <numFmt numFmtId="169" formatCode="#,##0;\(#,##0\);\—"/>
    <numFmt numFmtId="170" formatCode="#,##0;\(#,##0\)"/>
    <numFmt numFmtId="171" formatCode="0.0"/>
    <numFmt numFmtId="172" formatCode="#,##0.0;\(#,##0.0\)"/>
  </numFmts>
  <fonts count="55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D2747"/>
      <sz val="16"/>
    </font>
    <font>
      <name val="Arial"/>
      <charset val="1"/>
      <family val="0"/>
      <sz val="12"/>
    </font>
    <font>
      <name val="Arial"/>
      <charset val="1"/>
      <family val="0"/>
      <b val="1"/>
      <color rgb="FF0D2747"/>
      <sz val="13"/>
    </font>
    <font>
      <name val="Arial"/>
      <charset val="1"/>
      <family val="0"/>
      <color theme="1"/>
      <sz val="13"/>
    </font>
    <font>
      <name val="Arial"/>
      <charset val="1"/>
      <family val="0"/>
      <sz val="10"/>
    </font>
    <font>
      <name val="Calibri"/>
      <charset val="1"/>
      <family val="0"/>
      <b val="1"/>
      <color rgb="FF0D2747"/>
      <sz val="10"/>
    </font>
    <font>
      <name val="Calibri"/>
      <charset val="1"/>
      <family val="0"/>
      <sz val="10"/>
    </font>
    <font>
      <name val="Calibri"/>
      <charset val="1"/>
      <family val="0"/>
      <b val="1"/>
      <color rgb="FFFFFFFF"/>
      <sz val="12"/>
    </font>
    <font>
      <name val="Calibri"/>
      <charset val="1"/>
      <family val="0"/>
      <i val="1"/>
      <color rgb="FF555555"/>
      <sz val="10"/>
    </font>
    <font>
      <name val="Arial"/>
      <charset val="1"/>
      <family val="0"/>
      <b val="1"/>
      <color rgb="FFC89000"/>
      <sz val="15"/>
    </font>
    <font>
      <name val="Arial"/>
      <charset val="1"/>
      <family val="0"/>
      <color rgb="FFFFF8E7"/>
      <sz val="12"/>
    </font>
    <font>
      <name val="Arial"/>
      <charset val="1"/>
      <family val="0"/>
      <b val="1"/>
      <color rgb="FFFFFFFF"/>
      <sz val="22"/>
    </font>
    <font>
      <name val="Arial"/>
      <charset val="1"/>
      <family val="0"/>
      <i val="1"/>
      <color rgb="FFC89000"/>
      <sz val="15"/>
    </font>
    <font>
      <name val="Arial"/>
      <charset val="1"/>
      <family val="0"/>
      <b val="1"/>
      <color rgb="FFFFFFFF"/>
      <sz val="13"/>
    </font>
    <font>
      <name val="Arial"/>
      <charset val="1"/>
      <family val="0"/>
      <b val="1"/>
      <color rgb="FF0D2747"/>
      <sz val="12"/>
    </font>
    <font>
      <name val="Arial"/>
      <charset val="1"/>
      <family val="0"/>
      <color rgb="FF000000"/>
      <sz val="12"/>
    </font>
    <font>
      <name val="Arial"/>
      <charset val="1"/>
      <family val="0"/>
      <b val="1"/>
      <color rgb="FF0D2747"/>
      <sz val="10"/>
    </font>
    <font>
      <name val="Arial"/>
      <charset val="1"/>
      <family val="0"/>
      <color rgb="FF000000"/>
      <sz val="10"/>
    </font>
    <font>
      <name val="Arial"/>
      <charset val="1"/>
      <family val="0"/>
      <b val="1"/>
      <sz val="12"/>
    </font>
    <font>
      <name val="Arial"/>
      <charset val="1"/>
      <family val="0"/>
      <b val="1"/>
      <color rgb="FFFFFFFF"/>
      <sz val="11"/>
    </font>
    <font>
      <name val="Arial"/>
      <charset val="1"/>
      <family val="0"/>
      <b val="1"/>
      <color rgb="FF0000FF"/>
      <sz val="12"/>
    </font>
    <font>
      <name val="Arial"/>
      <charset val="1"/>
      <family val="0"/>
      <b val="1"/>
      <color rgb="FF008000"/>
      <sz val="12"/>
    </font>
    <font>
      <name val="Arial"/>
      <charset val="1"/>
      <family val="0"/>
      <i val="1"/>
      <color rgb="FF6B7280"/>
      <sz val="12"/>
    </font>
    <font>
      <name val="Arial"/>
      <charset val="1"/>
      <family val="0"/>
      <i val="1"/>
      <color rgb="FF6B7280"/>
      <sz val="11"/>
    </font>
    <font>
      <name val="Arial"/>
      <charset val="1"/>
      <family val="0"/>
      <color rgb="FF0000FF"/>
      <sz val="10"/>
    </font>
    <font>
      <name val="Arial"/>
      <charset val="1"/>
      <family val="0"/>
      <i val="1"/>
      <color rgb="FF6B7280"/>
      <sz val="9"/>
    </font>
    <font>
      <name val="Calibri"/>
      <charset val="1"/>
      <family val="0"/>
      <b val="1"/>
      <color rgb="FF0D2747"/>
      <sz val="11"/>
    </font>
    <font>
      <name val="Calibri"/>
      <charset val="1"/>
      <family val="0"/>
      <b val="1"/>
      <color rgb="FF1F3A5F"/>
      <sz val="13"/>
    </font>
    <font>
      <name val="Cambria"/>
      <charset val="1"/>
      <family val="0"/>
      <sz val="11"/>
    </font>
    <font>
      <name val="Calibri"/>
      <charset val="1"/>
      <family val="0"/>
      <b val="1"/>
      <color rgb="FFFFFFFF"/>
      <sz val="11"/>
    </font>
    <font>
      <name val="Calibri"/>
      <charset val="1"/>
      <family val="0"/>
      <b val="1"/>
      <sz val="11"/>
    </font>
    <font>
      <name val="Calibri"/>
      <charset val="1"/>
      <family val="0"/>
      <sz val="11"/>
    </font>
    <font>
      <name val="Calibri"/>
      <charset val="1"/>
      <family val="0"/>
      <b val="1"/>
      <color rgb="FFFFFFFF"/>
      <sz val="13"/>
    </font>
    <font>
      <name val="Calibri"/>
      <charset val="1"/>
      <family val="0"/>
      <b val="1"/>
      <color rgb="FFB00020"/>
      <sz val="10"/>
    </font>
    <font>
      <name val="Cambria"/>
      <charset val="1"/>
      <family val="0"/>
      <b val="1"/>
      <color rgb="FF0D2747"/>
      <sz val="11"/>
    </font>
    <font>
      <name val="Calibri"/>
      <charset val="1"/>
      <family val="0"/>
      <b val="1"/>
      <color rgb="FF1F3A5F"/>
      <sz val="14"/>
    </font>
    <font>
      <name val="Calibri"/>
      <charset val="1"/>
      <family val="0"/>
      <i val="1"/>
      <color rgb="FFFFFFFF"/>
      <sz val="11"/>
    </font>
    <font>
      <name val="Arial"/>
      <charset val="1"/>
      <family val="0"/>
      <b val="1"/>
      <color rgb="FF000000"/>
      <sz val="10"/>
    </font>
    <font>
      <name val="Arial"/>
      <charset val="1"/>
      <family val="0"/>
      <i val="1"/>
      <color rgb="FF6B7280"/>
      <sz val="8"/>
    </font>
    <font>
      <name val="Calibri"/>
      <charset val="1"/>
      <family val="0"/>
      <i val="1"/>
      <color rgb="FF0D2747"/>
      <sz val="10"/>
    </font>
    <font>
      <name val="Arial"/>
      <b val="1"/>
      <sz val="13"/>
    </font>
    <font>
      <name val="Arial"/>
      <b val="1"/>
      <sz val="11"/>
    </font>
    <font>
      <name val="Arial"/>
      <sz val="11"/>
    </font>
    <font>
      <name val="Calibri"/>
      <b val="1"/>
      <color rgb="00D4AF37"/>
      <sz val="10"/>
    </font>
    <font>
      <name val="Calibri"/>
      <i val="1"/>
      <color rgb="00555555"/>
      <sz val="10"/>
    </font>
    <font>
      <name val="Calibri"/>
      <b val="1"/>
      <color rgb="001F3A5F"/>
      <sz val="22"/>
    </font>
    <font>
      <name val="Calibri"/>
      <i val="1"/>
      <color rgb="00555555"/>
      <sz val="12"/>
    </font>
    <font>
      <name val="Calibri"/>
      <b val="1"/>
      <color rgb="00FFFFFF"/>
      <sz val="11"/>
    </font>
    <font>
      <name val="Calibri"/>
      <b val="1"/>
      <color rgb="001F3A5F"/>
      <sz val="11"/>
    </font>
    <font>
      <name val="Calibri"/>
      <color rgb="00000000"/>
      <sz val="11"/>
    </font>
    <font>
      <name val="Calibri"/>
      <b val="1"/>
      <color rgb="001F3A5F"/>
      <sz val="18"/>
    </font>
  </fonts>
  <fills count="17">
    <fill>
      <patternFill/>
    </fill>
    <fill>
      <patternFill patternType="gray125"/>
    </fill>
    <fill>
      <patternFill patternType="solid">
        <fgColor rgb="FFFAF6EC"/>
        <bgColor rgb="FFF5F5F0"/>
      </patternFill>
    </fill>
    <fill>
      <patternFill patternType="solid">
        <fgColor rgb="FF1F3A5F"/>
        <bgColor rgb="FF0D2747"/>
      </patternFill>
    </fill>
    <fill>
      <patternFill patternType="solid">
        <fgColor rgb="FF0D2747"/>
        <bgColor rgb="FF1F3A5F"/>
      </patternFill>
    </fill>
    <fill>
      <patternFill patternType="solid">
        <fgColor rgb="FFC89000"/>
        <bgColor rgb="FFD4AF37"/>
      </patternFill>
    </fill>
    <fill>
      <patternFill patternType="solid">
        <fgColor rgb="FFD4AF37"/>
        <bgColor rgb="FFC89000"/>
      </patternFill>
    </fill>
    <fill>
      <patternFill patternType="solid">
        <fgColor rgb="FFE3F2FD"/>
        <bgColor rgb="FFE8F5E9"/>
      </patternFill>
    </fill>
    <fill>
      <patternFill patternType="solid">
        <fgColor rgb="FFFFF4CC"/>
        <bgColor rgb="FFFFF9C4"/>
      </patternFill>
    </fill>
    <fill>
      <patternFill patternType="solid">
        <fgColor rgb="FFF0F0F0"/>
        <bgColor rgb="FFF5F5F0"/>
      </patternFill>
    </fill>
    <fill>
      <patternFill patternType="solid">
        <fgColor rgb="FFE8F5E9"/>
        <bgColor rgb="FFF0F0F0"/>
      </patternFill>
    </fill>
    <fill>
      <patternFill patternType="solid">
        <fgColor rgb="FFF5F5F0"/>
        <bgColor rgb="FFFAF6EC"/>
      </patternFill>
    </fill>
    <fill>
      <patternFill patternType="solid">
        <fgColor rgb="FFFFF3B0"/>
        <bgColor rgb="FFFFF9C4"/>
      </patternFill>
    </fill>
    <fill>
      <patternFill patternType="solid">
        <fgColor rgb="FFFFF9C4"/>
        <bgColor rgb="FFFFF4CC"/>
      </patternFill>
    </fill>
    <fill>
      <patternFill patternType="solid">
        <fgColor rgb="00D4AF37"/>
        <bgColor rgb="00D4AF37"/>
      </patternFill>
    </fill>
    <fill>
      <patternFill patternType="solid">
        <fgColor rgb="001F3A5F"/>
        <bgColor rgb="001F3A5F"/>
      </patternFill>
    </fill>
    <fill>
      <patternFill patternType="solid">
        <fgColor rgb="00FFF8E7"/>
        <bgColor rgb="00FFF8E7"/>
      </patternFill>
    </fill>
  </fills>
  <borders count="9">
    <border>
      <left/>
      <right/>
      <top/>
      <bottom/>
      <diagonal/>
    </border>
    <border>
      <left/>
      <right/>
      <top/>
      <bottom style="medium">
        <color rgb="FFC89000"/>
      </bottom>
      <diagonal/>
    </border>
    <border>
      <left/>
      <right/>
      <top style="medium">
        <color rgb="FF0D2747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rgb="FF0D2747"/>
      </top>
      <bottom style="thin">
        <color rgb="FF0D2747"/>
      </bottom>
      <diagonal/>
    </border>
    <border>
      <left/>
      <right/>
      <top style="thin">
        <color rgb="FF0D2747"/>
      </top>
      <bottom/>
      <diagonal/>
    </border>
    <border>
      <left/>
      <right/>
      <top style="thin">
        <color rgb="FF0D2747"/>
      </top>
      <bottom style="double">
        <color rgb="FF0D2747"/>
      </bottom>
      <diagonal/>
    </border>
    <border>
      <left style="thin">
        <color rgb="001F3A5F"/>
      </left>
      <right style="thin">
        <color rgb="001F3A5F"/>
      </right>
      <top style="thin">
        <color rgb="001F3A5F"/>
      </top>
      <bottom style="thin">
        <color rgb="001F3A5F"/>
      </bottom>
    </border>
    <border>
      <left style="thin">
        <color rgb="00C0C0C0"/>
      </left>
      <right style="thin">
        <color rgb="00C0C0C0"/>
      </right>
      <top style="thin">
        <color rgb="00C0C0C0"/>
      </top>
      <bottom style="thin">
        <color rgb="00C0C0C0"/>
      </bottom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333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general" vertical="top" wrapText="1"/>
    </xf>
    <xf numFmtId="0" fontId="5" fillId="0" borderId="0" applyAlignment="1" pivotButton="0" quotePrefix="0" xfId="0">
      <alignment horizontal="general" vertical="top" wrapText="1"/>
    </xf>
    <xf numFmtId="0" fontId="6" fillId="2" borderId="0" applyAlignment="1" pivotButton="0" quotePrefix="0" xfId="0">
      <alignment horizontal="general" vertical="top" wrapText="1"/>
    </xf>
    <xf numFmtId="0" fontId="7" fillId="0" borderId="0" applyAlignment="1" pivotButton="0" quotePrefix="0" xfId="0">
      <alignment horizontal="general" vertical="top" wrapText="1"/>
    </xf>
    <xf numFmtId="0" fontId="5" fillId="2" borderId="0" applyAlignment="1" pivotButton="0" quotePrefix="0" xfId="0">
      <alignment horizontal="general" vertical="top" wrapText="1"/>
    </xf>
    <xf numFmtId="0" fontId="8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top" wrapText="1"/>
    </xf>
    <xf numFmtId="0" fontId="9" fillId="0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general" vertical="top" wrapText="1"/>
    </xf>
    <xf numFmtId="0" fontId="11" fillId="3" borderId="0" applyAlignment="1" pivotButton="0" quotePrefix="0" xfId="0">
      <alignment horizontal="general" vertical="bottom"/>
    </xf>
    <xf numFmtId="0" fontId="12" fillId="0" borderId="0" applyAlignment="1" pivotButton="0" quotePrefix="0" xfId="0">
      <alignment horizontal="general" vertical="top" wrapText="1"/>
    </xf>
    <xf numFmtId="0" fontId="0" fillId="4" borderId="0" applyAlignment="1" pivotButton="0" quotePrefix="0" xfId="0">
      <alignment horizontal="general" vertical="bottom"/>
    </xf>
    <xf numFmtId="0" fontId="0" fillId="4" borderId="0" applyAlignment="1" pivotButton="0" quotePrefix="0" xfId="0">
      <alignment horizontal="general" vertical="bottom"/>
    </xf>
    <xf numFmtId="0" fontId="13" fillId="4" borderId="0" applyAlignment="1" pivotButton="0" quotePrefix="0" xfId="0">
      <alignment horizontal="general" vertical="top" wrapText="1"/>
    </xf>
    <xf numFmtId="0" fontId="14" fillId="4" borderId="0" applyAlignment="1" pivotButton="0" quotePrefix="0" xfId="0">
      <alignment horizontal="general" vertical="top" wrapText="1"/>
    </xf>
    <xf numFmtId="0" fontId="15" fillId="4" borderId="0" applyAlignment="1" pivotButton="0" quotePrefix="0" xfId="0">
      <alignment horizontal="general" vertical="top" wrapText="1"/>
    </xf>
    <xf numFmtId="0" fontId="16" fillId="4" borderId="0" applyAlignment="1" pivotButton="0" quotePrefix="0" xfId="0">
      <alignment horizontal="general" vertical="top" wrapText="1"/>
    </xf>
    <xf numFmtId="0" fontId="7" fillId="4" borderId="0" applyAlignment="1" pivotButton="0" quotePrefix="0" xfId="0">
      <alignment horizontal="general" vertical="top" wrapText="1"/>
    </xf>
    <xf numFmtId="0" fontId="0" fillId="5" borderId="0" applyAlignment="1" pivotButton="0" quotePrefix="0" xfId="0">
      <alignment horizontal="general" vertical="bottom"/>
    </xf>
    <xf numFmtId="0" fontId="17" fillId="4" borderId="0" applyAlignment="1" pivotButton="0" quotePrefix="0" xfId="0">
      <alignment horizontal="general" vertical="top" wrapText="1"/>
    </xf>
    <xf numFmtId="0" fontId="18" fillId="0" borderId="0" applyAlignment="1" pivotButton="0" quotePrefix="0" xfId="0">
      <alignment horizontal="left" vertical="top" wrapText="1"/>
    </xf>
    <xf numFmtId="0" fontId="19" fillId="0" borderId="0" applyAlignment="1" pivotButton="0" quotePrefix="0" xfId="0">
      <alignment horizontal="left" vertical="top" wrapText="1"/>
    </xf>
    <xf numFmtId="0" fontId="20" fillId="0" borderId="0" applyAlignment="1" pivotButton="0" quotePrefix="0" xfId="0">
      <alignment horizontal="left" vertical="center"/>
    </xf>
    <xf numFmtId="0" fontId="21" fillId="0" borderId="0" applyAlignment="1" pivotButton="0" quotePrefix="0" xfId="0">
      <alignment horizontal="left" vertical="center"/>
    </xf>
    <xf numFmtId="0" fontId="22" fillId="0" borderId="0" applyAlignment="1" pivotButton="0" quotePrefix="0" xfId="0">
      <alignment horizontal="left" vertical="top" wrapText="1"/>
    </xf>
    <xf numFmtId="0" fontId="23" fillId="4" borderId="0" applyAlignment="1" pivotButton="0" quotePrefix="0" xfId="0">
      <alignment horizontal="general" vertical="bottom"/>
    </xf>
    <xf numFmtId="0" fontId="20" fillId="0" borderId="0" applyAlignment="1" pivotButton="0" quotePrefix="0" xfId="0">
      <alignment horizontal="general" vertical="bottom"/>
    </xf>
    <xf numFmtId="0" fontId="24" fillId="0" borderId="0" applyAlignment="1" pivotButton="0" quotePrefix="0" xfId="0">
      <alignment horizontal="general" vertical="top" wrapText="1"/>
    </xf>
    <xf numFmtId="0" fontId="18" fillId="0" borderId="0" applyAlignment="1" pivotButton="0" quotePrefix="0" xfId="0">
      <alignment horizontal="general" vertical="top" wrapText="1"/>
    </xf>
    <xf numFmtId="0" fontId="25" fillId="0" borderId="0" applyAlignment="1" pivotButton="0" quotePrefix="0" xfId="0">
      <alignment horizontal="general" vertical="top" wrapText="1"/>
    </xf>
    <xf numFmtId="0" fontId="26" fillId="0" borderId="0" applyAlignment="1" pivotButton="0" quotePrefix="0" xfId="0">
      <alignment horizontal="general" vertical="top" wrapText="1"/>
    </xf>
    <xf numFmtId="0" fontId="4" fillId="0" borderId="0" applyAlignment="1" pivotButton="0" quotePrefix="0" xfId="0">
      <alignment horizontal="left" vertical="center"/>
    </xf>
    <xf numFmtId="0" fontId="27" fillId="0" borderId="0" applyAlignment="1" pivotButton="0" quotePrefix="0" xfId="0">
      <alignment horizontal="general" vertical="bottom"/>
    </xf>
    <xf numFmtId="0" fontId="0" fillId="0" borderId="1" applyAlignment="1" pivotButton="0" quotePrefix="0" xfId="0">
      <alignment horizontal="general" vertical="bottom"/>
    </xf>
    <xf numFmtId="0" fontId="23" fillId="4" borderId="0" applyAlignment="1" pivotButton="0" quotePrefix="0" xfId="0">
      <alignment horizontal="left" vertical="center"/>
    </xf>
    <xf numFmtId="0" fontId="21" fillId="0" borderId="0" applyAlignment="1" pivotButton="0" quotePrefix="0" xfId="0">
      <alignment horizontal="general" vertical="bottom"/>
    </xf>
    <xf numFmtId="49" fontId="28" fillId="0" borderId="0" applyAlignment="1" pivotButton="0" quotePrefix="0" xfId="0">
      <alignment horizontal="right" vertical="center"/>
    </xf>
    <xf numFmtId="164" fontId="28" fillId="0" borderId="0" applyAlignment="1" pivotButton="0" quotePrefix="0" xfId="0">
      <alignment horizontal="right" vertical="center"/>
    </xf>
    <xf numFmtId="0" fontId="29" fillId="0" borderId="0" applyAlignment="1" pivotButton="0" quotePrefix="0" xfId="0">
      <alignment horizontal="general" vertical="bottom"/>
    </xf>
    <xf numFmtId="165" fontId="28" fillId="0" borderId="0" applyAlignment="1" pivotButton="0" quotePrefix="0" xfId="0">
      <alignment horizontal="right" vertical="center"/>
    </xf>
    <xf numFmtId="166" fontId="28" fillId="0" borderId="0" applyAlignment="1" pivotButton="0" quotePrefix="0" xfId="0">
      <alignment horizontal="right" vertical="center"/>
    </xf>
    <xf numFmtId="0" fontId="30" fillId="2" borderId="0" applyAlignment="1" pivotButton="0" quotePrefix="0" xfId="0">
      <alignment horizontal="general" vertical="bottom"/>
    </xf>
    <xf numFmtId="0" fontId="29" fillId="0" borderId="0" applyAlignment="1" pivotButton="0" quotePrefix="0" xfId="0">
      <alignment horizontal="left" vertical="top" wrapText="1"/>
    </xf>
    <xf numFmtId="10" fontId="0" fillId="0" borderId="0" applyAlignment="1" pivotButton="0" quotePrefix="0" xfId="0">
      <alignment horizontal="general" vertical="bottom"/>
    </xf>
    <xf numFmtId="0" fontId="0" fillId="0" borderId="2" applyAlignment="1" pivotButton="0" quotePrefix="0" xfId="0">
      <alignment horizontal="general" vertical="bottom"/>
    </xf>
    <xf numFmtId="10" fontId="0" fillId="0" borderId="2" applyAlignment="1" pivotButton="0" quotePrefix="0" xfId="0">
      <alignment horizontal="general" vertical="bottom"/>
    </xf>
    <xf numFmtId="167" fontId="9" fillId="0" borderId="0" applyAlignment="1" pivotButton="0" quotePrefix="0" xfId="0">
      <alignment horizontal="general" vertical="bottom"/>
    </xf>
    <xf numFmtId="167" fontId="0" fillId="0" borderId="0" applyAlignment="1" pivotButton="0" quotePrefix="0" xfId="0">
      <alignment horizontal="general" vertical="bottom"/>
    </xf>
    <xf numFmtId="0" fontId="31" fillId="0" borderId="0" applyAlignment="1" pivotButton="0" quotePrefix="0" xfId="0">
      <alignment horizontal="general" vertical="bottom"/>
    </xf>
    <xf numFmtId="0" fontId="32" fillId="0" borderId="0" applyAlignment="1" pivotButton="0" quotePrefix="0" xfId="0">
      <alignment horizontal="general" vertical="bottom"/>
    </xf>
    <xf numFmtId="0" fontId="12" fillId="0" borderId="0" applyAlignment="1" pivotButton="0" quotePrefix="0" xfId="0">
      <alignment horizontal="general" vertical="bottom"/>
    </xf>
    <xf numFmtId="0" fontId="33" fillId="3" borderId="3" applyAlignment="1" pivotButton="0" quotePrefix="0" xfId="0">
      <alignment horizontal="center" vertical="center" wrapText="1"/>
    </xf>
    <xf numFmtId="0" fontId="34" fillId="6" borderId="3" applyAlignment="1" pivotButton="0" quotePrefix="0" xfId="0">
      <alignment horizontal="general" vertical="bottom"/>
    </xf>
    <xf numFmtId="168" fontId="32" fillId="6" borderId="3" applyAlignment="1" pivotButton="0" quotePrefix="0" xfId="0">
      <alignment horizontal="general" vertical="bottom"/>
    </xf>
    <xf numFmtId="0" fontId="35" fillId="0" borderId="3" applyAlignment="1" pivotButton="0" quotePrefix="0" xfId="0">
      <alignment horizontal="general" vertical="bottom"/>
    </xf>
    <xf numFmtId="169" fontId="35" fillId="0" borderId="3" applyAlignment="1" pivotButton="0" quotePrefix="0" xfId="0">
      <alignment horizontal="right" vertical="bottom"/>
    </xf>
    <xf numFmtId="169" fontId="34" fillId="7" borderId="3" applyAlignment="1" pivotButton="0" quotePrefix="0" xfId="0">
      <alignment horizontal="right" vertical="bottom"/>
    </xf>
    <xf numFmtId="169" fontId="32" fillId="0" borderId="0" applyAlignment="1" pivotButton="0" quotePrefix="0" xfId="0">
      <alignment horizontal="general" vertical="bottom"/>
    </xf>
    <xf numFmtId="169" fontId="32" fillId="6" borderId="3" applyAlignment="1" pivotButton="0" quotePrefix="0" xfId="0">
      <alignment horizontal="general" vertical="bottom"/>
    </xf>
    <xf numFmtId="0" fontId="34" fillId="8" borderId="3" applyAlignment="1" pivotButton="0" quotePrefix="0" xfId="0">
      <alignment horizontal="general" vertical="bottom"/>
    </xf>
    <xf numFmtId="169" fontId="34" fillId="8" borderId="3" applyAlignment="1" pivotButton="0" quotePrefix="0" xfId="0">
      <alignment horizontal="right" vertical="bottom"/>
    </xf>
    <xf numFmtId="0" fontId="11" fillId="3" borderId="3" applyAlignment="1" pivotButton="0" quotePrefix="0" xfId="0">
      <alignment horizontal="general" vertical="bottom"/>
    </xf>
    <xf numFmtId="169" fontId="11" fillId="3" borderId="3" applyAlignment="1" pivotButton="0" quotePrefix="0" xfId="0">
      <alignment horizontal="right" vertical="bottom"/>
    </xf>
    <xf numFmtId="167" fontId="32" fillId="0" borderId="0" applyAlignment="1" pivotButton="0" quotePrefix="0" xfId="0">
      <alignment horizontal="general" vertical="bottom"/>
    </xf>
    <xf numFmtId="0" fontId="36" fillId="3" borderId="3" applyAlignment="1" pivotButton="0" quotePrefix="0" xfId="0">
      <alignment horizontal="general" vertical="bottom"/>
    </xf>
    <xf numFmtId="169" fontId="36" fillId="3" borderId="3" applyAlignment="1" pivotButton="0" quotePrefix="0" xfId="0">
      <alignment horizontal="right" vertical="bottom"/>
    </xf>
    <xf numFmtId="0" fontId="11" fillId="3" borderId="0" applyAlignment="1" pivotButton="0" quotePrefix="0" xfId="0">
      <alignment horizontal="general" vertical="top" wrapText="1"/>
    </xf>
    <xf numFmtId="0" fontId="12" fillId="8" borderId="0" applyAlignment="1" pivotButton="0" quotePrefix="0" xfId="0">
      <alignment horizontal="general" vertical="top" wrapText="1"/>
    </xf>
    <xf numFmtId="0" fontId="37" fillId="0" borderId="0" applyAlignment="1" pivotButton="0" quotePrefix="0" xfId="0">
      <alignment horizontal="general" vertical="bottom"/>
    </xf>
    <xf numFmtId="0" fontId="34" fillId="6" borderId="0" applyAlignment="1" pivotButton="0" quotePrefix="0" xfId="0">
      <alignment horizontal="general" vertical="bottom"/>
    </xf>
    <xf numFmtId="0" fontId="32" fillId="6" borderId="0" applyAlignment="1" pivotButton="0" quotePrefix="0" xfId="0">
      <alignment horizontal="general" vertical="bottom"/>
    </xf>
    <xf numFmtId="0" fontId="35" fillId="9" borderId="3" applyAlignment="1" pivotButton="0" quotePrefix="0" xfId="0">
      <alignment horizontal="general" vertical="bottom"/>
    </xf>
    <xf numFmtId="169" fontId="35" fillId="9" borderId="3" applyAlignment="1" pivotButton="0" quotePrefix="0" xfId="0">
      <alignment horizontal="right" vertical="bottom"/>
    </xf>
    <xf numFmtId="169" fontId="32" fillId="6" borderId="0" applyAlignment="1" pivotButton="0" quotePrefix="0" xfId="0">
      <alignment horizontal="general" vertical="bottom"/>
    </xf>
    <xf numFmtId="169" fontId="12" fillId="0" borderId="0" applyAlignment="1" pivotButton="0" quotePrefix="0" xfId="0">
      <alignment horizontal="right" vertical="bottom"/>
    </xf>
    <xf numFmtId="170" fontId="32" fillId="0" borderId="0" applyAlignment="1" pivotButton="0" quotePrefix="0" xfId="0">
      <alignment horizontal="general" vertical="bottom"/>
    </xf>
    <xf numFmtId="168" fontId="32" fillId="0" borderId="0" applyAlignment="1" pivotButton="0" quotePrefix="0" xfId="0">
      <alignment horizontal="general" vertical="bottom"/>
    </xf>
    <xf numFmtId="0" fontId="38" fillId="0" borderId="0" applyAlignment="1" pivotButton="0" quotePrefix="0" xfId="0">
      <alignment horizontal="general" vertical="top" wrapText="1"/>
    </xf>
    <xf numFmtId="0" fontId="39" fillId="0" borderId="0" applyAlignment="1" pivotButton="0" quotePrefix="0" xfId="0">
      <alignment horizontal="general" vertical="bottom"/>
    </xf>
    <xf numFmtId="0" fontId="34" fillId="6" borderId="0" applyAlignment="1" pivotButton="0" quotePrefix="0" xfId="0">
      <alignment horizontal="general" vertical="bottom"/>
    </xf>
    <xf numFmtId="0" fontId="33" fillId="3" borderId="3" applyAlignment="1" pivotButton="0" quotePrefix="0" xfId="0">
      <alignment horizontal="center" vertical="bottom"/>
    </xf>
    <xf numFmtId="170" fontId="35" fillId="0" borderId="3" applyAlignment="1" pivotButton="0" quotePrefix="0" xfId="0">
      <alignment horizontal="right" vertical="bottom"/>
    </xf>
    <xf numFmtId="165" fontId="32" fillId="0" borderId="3" applyAlignment="1" pivotButton="0" quotePrefix="0" xfId="0">
      <alignment horizontal="general" vertical="bottom"/>
    </xf>
    <xf numFmtId="0" fontId="12" fillId="0" borderId="3" applyAlignment="1" pivotButton="0" quotePrefix="0" xfId="0">
      <alignment horizontal="general" vertical="bottom"/>
    </xf>
    <xf numFmtId="170" fontId="35" fillId="9" borderId="3" applyAlignment="1" pivotButton="0" quotePrefix="0" xfId="0">
      <alignment horizontal="right" vertical="bottom"/>
    </xf>
    <xf numFmtId="165" fontId="32" fillId="9" borderId="3" applyAlignment="1" pivotButton="0" quotePrefix="0" xfId="0">
      <alignment horizontal="general" vertical="bottom"/>
    </xf>
    <xf numFmtId="0" fontId="12" fillId="9" borderId="3" applyAlignment="1" pivotButton="0" quotePrefix="0" xfId="0">
      <alignment horizontal="general" vertical="bottom"/>
    </xf>
    <xf numFmtId="170" fontId="11" fillId="3" borderId="0" applyAlignment="1" pivotButton="0" quotePrefix="0" xfId="0">
      <alignment horizontal="right" vertical="bottom"/>
    </xf>
    <xf numFmtId="165" fontId="32" fillId="3" borderId="0" applyAlignment="1" pivotButton="0" quotePrefix="0" xfId="0">
      <alignment horizontal="general" vertical="bottom"/>
    </xf>
    <xf numFmtId="0" fontId="40" fillId="3" borderId="0" applyAlignment="1" pivotButton="0" quotePrefix="0" xfId="0">
      <alignment horizontal="general" vertical="bottom"/>
    </xf>
    <xf numFmtId="165" fontId="32" fillId="0" borderId="0" applyAlignment="1" pivotButton="0" quotePrefix="0" xfId="0">
      <alignment horizontal="general" vertical="bottom"/>
    </xf>
    <xf numFmtId="167" fontId="32" fillId="0" borderId="3" applyAlignment="1" pivotButton="0" quotePrefix="0" xfId="0">
      <alignment horizontal="right" vertical="bottom"/>
    </xf>
    <xf numFmtId="167" fontId="32" fillId="9" borderId="3" applyAlignment="1" pivotButton="0" quotePrefix="0" xfId="0">
      <alignment horizontal="right" vertical="bottom"/>
    </xf>
    <xf numFmtId="167" fontId="32" fillId="3" borderId="0" applyAlignment="1" pivotButton="0" quotePrefix="0" xfId="0">
      <alignment horizontal="general" vertical="bottom"/>
    </xf>
    <xf numFmtId="168" fontId="32" fillId="3" borderId="0" applyAlignment="1" pivotButton="0" quotePrefix="0" xfId="0">
      <alignment horizontal="general" vertical="bottom"/>
    </xf>
    <xf numFmtId="170" fontId="33" fillId="3" borderId="3" applyAlignment="1" pivotButton="0" quotePrefix="0" xfId="0">
      <alignment horizontal="center" vertical="bottom"/>
    </xf>
    <xf numFmtId="168" fontId="33" fillId="3" borderId="3" applyAlignment="1" pivotButton="0" quotePrefix="0" xfId="0">
      <alignment horizontal="center" vertical="bottom"/>
    </xf>
    <xf numFmtId="0" fontId="32" fillId="3" borderId="0" applyAlignment="1" pivotButton="0" quotePrefix="0" xfId="0">
      <alignment horizontal="general" vertical="bottom"/>
    </xf>
    <xf numFmtId="0" fontId="34" fillId="0" borderId="0" applyAlignment="1" pivotButton="0" quotePrefix="0" xfId="0">
      <alignment horizontal="general" vertical="bottom"/>
    </xf>
    <xf numFmtId="170" fontId="34" fillId="0" borderId="0" applyAlignment="1" pivotButton="0" quotePrefix="0" xfId="0">
      <alignment horizontal="right" vertical="bottom"/>
    </xf>
    <xf numFmtId="167" fontId="32" fillId="0" borderId="3" applyAlignment="1" pivotButton="0" quotePrefix="0" xfId="0">
      <alignment horizontal="general" vertical="bottom"/>
    </xf>
    <xf numFmtId="0" fontId="32" fillId="9" borderId="3" applyAlignment="1" pivotButton="0" quotePrefix="0" xfId="0">
      <alignment horizontal="general" vertical="bottom"/>
    </xf>
    <xf numFmtId="0" fontId="32" fillId="0" borderId="3" applyAlignment="1" pivotButton="0" quotePrefix="0" xfId="0">
      <alignment horizontal="general" vertical="bottom"/>
    </xf>
    <xf numFmtId="0" fontId="35" fillId="0" borderId="0" applyAlignment="1" pivotButton="0" quotePrefix="0" xfId="0">
      <alignment horizontal="general" vertical="top" wrapText="1"/>
    </xf>
    <xf numFmtId="0" fontId="10" fillId="0" borderId="0" applyAlignment="1" pivotButton="0" quotePrefix="0" xfId="0">
      <alignment horizontal="general" vertical="bottom"/>
    </xf>
    <xf numFmtId="168" fontId="32" fillId="0" borderId="3" applyAlignment="1" pivotButton="0" quotePrefix="0" xfId="0">
      <alignment horizontal="general" vertical="bottom"/>
    </xf>
    <xf numFmtId="168" fontId="12" fillId="0" borderId="3" applyAlignment="1" pivotButton="0" quotePrefix="0" xfId="0">
      <alignment horizontal="general" vertical="bottom"/>
    </xf>
    <xf numFmtId="168" fontId="32" fillId="9" borderId="3" applyAlignment="1" pivotButton="0" quotePrefix="0" xfId="0">
      <alignment horizontal="general" vertical="bottom"/>
    </xf>
    <xf numFmtId="168" fontId="12" fillId="9" borderId="3" applyAlignment="1" pivotButton="0" quotePrefix="0" xfId="0">
      <alignment horizontal="general" vertical="bottom"/>
    </xf>
    <xf numFmtId="168" fontId="40" fillId="3" borderId="0" applyAlignment="1" pivotButton="0" quotePrefix="0" xfId="0">
      <alignment horizontal="general" vertical="bottom"/>
    </xf>
    <xf numFmtId="169" fontId="33" fillId="3" borderId="3" applyAlignment="1" pivotButton="0" quotePrefix="0" xfId="0">
      <alignment horizontal="center" vertical="bottom"/>
    </xf>
    <xf numFmtId="169" fontId="12" fillId="0" borderId="3" applyAlignment="1" pivotButton="0" quotePrefix="0" xfId="0">
      <alignment horizontal="general" vertical="bottom"/>
    </xf>
    <xf numFmtId="169" fontId="12" fillId="9" borderId="3" applyAlignment="1" pivotButton="0" quotePrefix="0" xfId="0">
      <alignment horizontal="general" vertical="bottom"/>
    </xf>
    <xf numFmtId="169" fontId="32" fillId="3" borderId="0" applyAlignment="1" pivotButton="0" quotePrefix="0" xfId="0">
      <alignment horizontal="general" vertical="bottom"/>
    </xf>
    <xf numFmtId="0" fontId="34" fillId="10" borderId="0" applyAlignment="1" pivotButton="0" quotePrefix="0" xfId="0">
      <alignment horizontal="general" vertical="bottom"/>
    </xf>
    <xf numFmtId="0" fontId="34" fillId="10" borderId="0" applyAlignment="1" pivotButton="0" quotePrefix="0" xfId="0">
      <alignment horizontal="general" vertical="bottom"/>
    </xf>
    <xf numFmtId="170" fontId="34" fillId="10" borderId="0" applyAlignment="1" pivotButton="0" quotePrefix="0" xfId="0">
      <alignment horizontal="right" vertical="bottom"/>
    </xf>
    <xf numFmtId="0" fontId="32" fillId="10" borderId="0" applyAlignment="1" pivotButton="0" quotePrefix="0" xfId="0">
      <alignment horizontal="general" vertical="bottom"/>
    </xf>
    <xf numFmtId="0" fontId="12" fillId="10" borderId="0" applyAlignment="1" pivotButton="0" quotePrefix="0" xfId="0">
      <alignment horizontal="general" vertical="bottom"/>
    </xf>
    <xf numFmtId="0" fontId="36" fillId="3" borderId="0" applyAlignment="1" pivotButton="0" quotePrefix="0" xfId="0">
      <alignment horizontal="general" vertical="bottom"/>
    </xf>
    <xf numFmtId="170" fontId="36" fillId="3" borderId="0" applyAlignment="1" pivotButton="0" quotePrefix="0" xfId="0">
      <alignment horizontal="right" vertical="bottom"/>
    </xf>
    <xf numFmtId="0" fontId="34" fillId="0" borderId="0" applyAlignment="1" pivotButton="0" quotePrefix="0" xfId="0">
      <alignment horizontal="general" vertical="bottom"/>
    </xf>
    <xf numFmtId="0" fontId="35" fillId="0" borderId="0" applyAlignment="1" pivotButton="0" quotePrefix="0" xfId="0">
      <alignment horizontal="general" vertical="bottom"/>
    </xf>
    <xf numFmtId="170" fontId="35" fillId="0" borderId="0" applyAlignment="1" pivotButton="0" quotePrefix="0" xfId="0">
      <alignment horizontal="right" vertical="bottom"/>
    </xf>
    <xf numFmtId="0" fontId="4" fillId="0" borderId="0" applyAlignment="1" pivotButton="0" quotePrefix="0" xfId="0">
      <alignment horizontal="left" vertical="center"/>
    </xf>
    <xf numFmtId="0" fontId="27" fillId="0" borderId="0" applyAlignment="1" pivotButton="0" quotePrefix="0" xfId="0">
      <alignment horizontal="general" vertical="bottom"/>
    </xf>
    <xf numFmtId="0" fontId="20" fillId="11" borderId="4" applyAlignment="1" pivotButton="0" quotePrefix="0" xfId="0">
      <alignment horizontal="left" vertical="center"/>
    </xf>
    <xf numFmtId="0" fontId="20" fillId="11" borderId="4" applyAlignment="1" pivotButton="0" quotePrefix="0" xfId="0">
      <alignment horizontal="right" vertical="center"/>
    </xf>
    <xf numFmtId="171" fontId="28" fillId="0" borderId="0" applyAlignment="1" pivotButton="0" quotePrefix="0" xfId="0">
      <alignment horizontal="right" vertical="center"/>
    </xf>
    <xf numFmtId="0" fontId="21" fillId="0" borderId="0" applyAlignment="1" pivotButton="0" quotePrefix="0" xfId="0">
      <alignment horizontal="left" vertical="top" wrapText="1"/>
    </xf>
    <xf numFmtId="2" fontId="41" fillId="0" borderId="5" applyAlignment="1" pivotButton="0" quotePrefix="0" xfId="0">
      <alignment horizontal="right" vertical="center"/>
    </xf>
    <xf numFmtId="171" fontId="41" fillId="0" borderId="5" applyAlignment="1" pivotButton="0" quotePrefix="0" xfId="0">
      <alignment horizontal="right" vertical="center"/>
    </xf>
    <xf numFmtId="2" fontId="21" fillId="0" borderId="0" applyAlignment="1" pivotButton="0" quotePrefix="0" xfId="0">
      <alignment horizontal="right" vertical="center"/>
    </xf>
    <xf numFmtId="0" fontId="20" fillId="0" borderId="6" applyAlignment="1" pivotButton="0" quotePrefix="0" xfId="0">
      <alignment horizontal="left" vertical="center"/>
    </xf>
    <xf numFmtId="2" fontId="41" fillId="0" borderId="6" applyAlignment="1" pivotButton="0" quotePrefix="0" xfId="0">
      <alignment horizontal="right" vertical="center"/>
    </xf>
    <xf numFmtId="171" fontId="41" fillId="0" borderId="6" applyAlignment="1" pivotButton="0" quotePrefix="0" xfId="0">
      <alignment horizontal="right" vertical="center"/>
    </xf>
    <xf numFmtId="0" fontId="23" fillId="4" borderId="0" applyAlignment="1" pivotButton="0" quotePrefix="0" xfId="0">
      <alignment horizontal="left" vertical="center"/>
    </xf>
    <xf numFmtId="0" fontId="29" fillId="0" borderId="0" applyAlignment="1" pivotButton="0" quotePrefix="0" xfId="0">
      <alignment horizontal="left" vertical="top" wrapText="1"/>
    </xf>
    <xf numFmtId="0" fontId="42" fillId="0" borderId="0" applyAlignment="1" pivotButton="0" quotePrefix="0" xfId="0">
      <alignment horizontal="general" vertical="bottom"/>
    </xf>
    <xf numFmtId="0" fontId="43" fillId="0" borderId="1" applyAlignment="1" pivotButton="0" quotePrefix="0" xfId="0">
      <alignment horizontal="general" vertical="bottom"/>
    </xf>
    <xf numFmtId="168" fontId="28" fillId="0" borderId="0" applyAlignment="1" pivotButton="0" quotePrefix="0" xfId="0">
      <alignment horizontal="right" vertical="center"/>
    </xf>
    <xf numFmtId="165" fontId="21" fillId="0" borderId="0" applyAlignment="1" pivotButton="0" quotePrefix="0" xfId="0">
      <alignment horizontal="right" vertical="center"/>
    </xf>
    <xf numFmtId="168" fontId="41" fillId="0" borderId="6" applyAlignment="1" pivotButton="0" quotePrefix="0" xfId="0">
      <alignment horizontal="right" vertical="center"/>
    </xf>
    <xf numFmtId="165" fontId="20" fillId="0" borderId="6" applyAlignment="1" pivotButton="0" quotePrefix="0" xfId="0">
      <alignment horizontal="right" vertical="center"/>
    </xf>
    <xf numFmtId="168" fontId="21" fillId="0" borderId="0" applyAlignment="1" pivotButton="0" quotePrefix="0" xfId="0">
      <alignment horizontal="right" vertical="center"/>
    </xf>
    <xf numFmtId="168" fontId="20" fillId="0" borderId="0" applyAlignment="1" pivotButton="0" quotePrefix="0" xfId="0">
      <alignment horizontal="right" vertical="center"/>
    </xf>
    <xf numFmtId="171" fontId="20" fillId="11" borderId="0" applyAlignment="1" pivotButton="0" quotePrefix="0" xfId="0">
      <alignment horizontal="right" vertical="center"/>
    </xf>
    <xf numFmtId="166" fontId="20" fillId="11" borderId="0" applyAlignment="1" pivotButton="0" quotePrefix="0" xfId="0">
      <alignment horizontal="right" vertical="center"/>
    </xf>
    <xf numFmtId="171" fontId="21" fillId="0" borderId="0" applyAlignment="1" pivotButton="0" quotePrefix="0" xfId="0">
      <alignment horizontal="right" vertical="center"/>
    </xf>
    <xf numFmtId="171" fontId="20" fillId="12" borderId="0" applyAlignment="1" pivotButton="0" quotePrefix="0" xfId="0">
      <alignment horizontal="right" vertical="center"/>
    </xf>
    <xf numFmtId="0" fontId="42" fillId="0" borderId="0" applyAlignment="1" pivotButton="0" quotePrefix="0" xfId="0">
      <alignment horizontal="general" vertical="bottom"/>
    </xf>
    <xf numFmtId="0" fontId="36" fillId="3" borderId="0" applyAlignment="1" pivotButton="0" quotePrefix="0" xfId="0">
      <alignment horizontal="general" vertical="bottom"/>
    </xf>
    <xf numFmtId="0" fontId="12" fillId="0" borderId="0" applyAlignment="1" pivotButton="0" quotePrefix="0" xfId="0">
      <alignment horizontal="general" vertical="top" wrapText="1"/>
    </xf>
    <xf numFmtId="0" fontId="34" fillId="13" borderId="3" applyAlignment="1" pivotButton="0" quotePrefix="0" xfId="0">
      <alignment horizontal="general" vertical="bottom"/>
    </xf>
    <xf numFmtId="170" fontId="34" fillId="13" borderId="3" applyAlignment="1" pivotButton="0" quotePrefix="0" xfId="0">
      <alignment horizontal="right" vertical="bottom"/>
    </xf>
    <xf numFmtId="0" fontId="12" fillId="13" borderId="3" applyAlignment="1" pivotButton="0" quotePrefix="0" xfId="0">
      <alignment horizontal="general" vertical="bottom"/>
    </xf>
    <xf numFmtId="172" fontId="34" fillId="13" borderId="3" applyAlignment="1" pivotButton="0" quotePrefix="0" xfId="0">
      <alignment horizontal="right" vertical="bottom"/>
    </xf>
    <xf numFmtId="0" fontId="34" fillId="10" borderId="3" applyAlignment="1" pivotButton="0" quotePrefix="0" xfId="0">
      <alignment horizontal="general" vertical="bottom"/>
    </xf>
    <xf numFmtId="172" fontId="34" fillId="10" borderId="3" applyAlignment="1" pivotButton="0" quotePrefix="0" xfId="0">
      <alignment horizontal="right" vertical="bottom"/>
    </xf>
    <xf numFmtId="0" fontId="12" fillId="10" borderId="3" applyAlignment="1" pivotButton="0" quotePrefix="0" xfId="0">
      <alignment horizontal="general" vertical="bottom"/>
    </xf>
    <xf numFmtId="172" fontId="11" fillId="3" borderId="3" applyAlignment="1" pivotButton="0" quotePrefix="0" xfId="0">
      <alignment horizontal="right" vertical="bottom"/>
    </xf>
    <xf numFmtId="0" fontId="40" fillId="3" borderId="3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general" vertical="top" wrapText="1"/>
    </xf>
    <xf numFmtId="0" fontId="5" fillId="0" borderId="0" applyAlignment="1" pivotButton="0" quotePrefix="0" xfId="0">
      <alignment horizontal="general" vertical="top" wrapText="1"/>
    </xf>
    <xf numFmtId="0" fontId="6" fillId="2" borderId="0" applyAlignment="1" pivotButton="0" quotePrefix="0" xfId="0">
      <alignment horizontal="general" vertical="top" wrapText="1"/>
    </xf>
    <xf numFmtId="0" fontId="7" fillId="0" borderId="0" applyAlignment="1" pivotButton="0" quotePrefix="0" xfId="0">
      <alignment horizontal="general" vertical="top" wrapText="1"/>
    </xf>
    <xf numFmtId="0" fontId="5" fillId="2" borderId="0" applyAlignment="1" pivotButton="0" quotePrefix="0" xfId="0">
      <alignment horizontal="general" vertical="top" wrapText="1"/>
    </xf>
    <xf numFmtId="0" fontId="8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top" wrapText="1"/>
    </xf>
    <xf numFmtId="0" fontId="9" fillId="0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general" vertical="top" wrapText="1"/>
    </xf>
    <xf numFmtId="0" fontId="11" fillId="3" borderId="0" applyAlignment="1" pivotButton="0" quotePrefix="0" xfId="0">
      <alignment horizontal="general" vertical="bottom"/>
    </xf>
    <xf numFmtId="0" fontId="12" fillId="0" borderId="0" applyAlignment="1" pivotButton="0" quotePrefix="0" xfId="0">
      <alignment horizontal="general" vertical="top" wrapText="1"/>
    </xf>
    <xf numFmtId="0" fontId="0" fillId="4" borderId="0" applyAlignment="1" pivotButton="0" quotePrefix="0" xfId="0">
      <alignment horizontal="general" vertical="bottom"/>
    </xf>
    <xf numFmtId="0" fontId="13" fillId="4" borderId="0" applyAlignment="1" pivotButton="0" quotePrefix="0" xfId="0">
      <alignment horizontal="general" vertical="top" wrapText="1"/>
    </xf>
    <xf numFmtId="0" fontId="14" fillId="4" borderId="0" applyAlignment="1" pivotButton="0" quotePrefix="0" xfId="0">
      <alignment horizontal="general" vertical="top" wrapText="1"/>
    </xf>
    <xf numFmtId="0" fontId="15" fillId="4" borderId="0" applyAlignment="1" pivotButton="0" quotePrefix="0" xfId="0">
      <alignment horizontal="general" vertical="top" wrapText="1"/>
    </xf>
    <xf numFmtId="0" fontId="16" fillId="4" borderId="0" applyAlignment="1" pivotButton="0" quotePrefix="0" xfId="0">
      <alignment horizontal="general" vertical="top" wrapText="1"/>
    </xf>
    <xf numFmtId="0" fontId="7" fillId="4" borderId="0" applyAlignment="1" pivotButton="0" quotePrefix="0" xfId="0">
      <alignment horizontal="general" vertical="top" wrapText="1"/>
    </xf>
    <xf numFmtId="0" fontId="0" fillId="5" borderId="0" applyAlignment="1" pivotButton="0" quotePrefix="0" xfId="0">
      <alignment horizontal="general" vertical="bottom"/>
    </xf>
    <xf numFmtId="0" fontId="17" fillId="4" borderId="0" applyAlignment="1" pivotButton="0" quotePrefix="0" xfId="0">
      <alignment horizontal="general" vertical="top" wrapText="1"/>
    </xf>
    <xf numFmtId="0" fontId="18" fillId="0" borderId="0" applyAlignment="1" pivotButton="0" quotePrefix="0" xfId="0">
      <alignment horizontal="left" vertical="top" wrapText="1"/>
    </xf>
    <xf numFmtId="0" fontId="19" fillId="0" borderId="0" applyAlignment="1" pivotButton="0" quotePrefix="0" xfId="0">
      <alignment horizontal="left" vertical="top" wrapText="1"/>
    </xf>
    <xf numFmtId="0" fontId="20" fillId="0" borderId="0" applyAlignment="1" pivotButton="0" quotePrefix="0" xfId="0">
      <alignment horizontal="left" vertical="center"/>
    </xf>
    <xf numFmtId="0" fontId="21" fillId="0" borderId="0" applyAlignment="1" pivotButton="0" quotePrefix="0" xfId="0">
      <alignment horizontal="left" vertical="center"/>
    </xf>
    <xf numFmtId="0" fontId="22" fillId="0" borderId="0" applyAlignment="1" pivotButton="0" quotePrefix="0" xfId="0">
      <alignment horizontal="left" vertical="top" wrapText="1"/>
    </xf>
    <xf numFmtId="0" fontId="23" fillId="4" borderId="0" applyAlignment="1" pivotButton="0" quotePrefix="0" xfId="0">
      <alignment horizontal="general" vertical="bottom"/>
    </xf>
    <xf numFmtId="0" fontId="20" fillId="0" borderId="0" applyAlignment="1" pivotButton="0" quotePrefix="0" xfId="0">
      <alignment horizontal="general" vertical="bottom"/>
    </xf>
    <xf numFmtId="0" fontId="24" fillId="0" borderId="0" applyAlignment="1" pivotButton="0" quotePrefix="0" xfId="0">
      <alignment horizontal="general" vertical="top" wrapText="1"/>
    </xf>
    <xf numFmtId="0" fontId="18" fillId="0" borderId="0" applyAlignment="1" pivotButton="0" quotePrefix="0" xfId="0">
      <alignment horizontal="general" vertical="top" wrapText="1"/>
    </xf>
    <xf numFmtId="0" fontId="25" fillId="0" borderId="0" applyAlignment="1" pivotButton="0" quotePrefix="0" xfId="0">
      <alignment horizontal="general" vertical="top" wrapText="1"/>
    </xf>
    <xf numFmtId="0" fontId="26" fillId="0" borderId="0" applyAlignment="1" pivotButton="0" quotePrefix="0" xfId="0">
      <alignment horizontal="general" vertical="top" wrapText="1"/>
    </xf>
    <xf numFmtId="0" fontId="4" fillId="0" borderId="0" applyAlignment="1" pivotButton="0" quotePrefix="0" xfId="0">
      <alignment horizontal="left" vertical="center"/>
    </xf>
    <xf numFmtId="0" fontId="27" fillId="0" borderId="0" applyAlignment="1" pivotButton="0" quotePrefix="0" xfId="0">
      <alignment horizontal="general" vertical="bottom"/>
    </xf>
    <xf numFmtId="0" fontId="0" fillId="0" borderId="1" applyAlignment="1" pivotButton="0" quotePrefix="0" xfId="0">
      <alignment horizontal="general" vertical="bottom"/>
    </xf>
    <xf numFmtId="0" fontId="23" fillId="4" borderId="0" applyAlignment="1" pivotButton="0" quotePrefix="0" xfId="0">
      <alignment horizontal="left" vertical="center"/>
    </xf>
    <xf numFmtId="0" fontId="21" fillId="0" borderId="0" applyAlignment="1" pivotButton="0" quotePrefix="0" xfId="0">
      <alignment horizontal="general" vertical="bottom"/>
    </xf>
    <xf numFmtId="49" fontId="28" fillId="0" borderId="0" applyAlignment="1" pivotButton="0" quotePrefix="0" xfId="0">
      <alignment horizontal="right" vertical="center"/>
    </xf>
    <xf numFmtId="164" fontId="28" fillId="0" borderId="0" applyAlignment="1" pivotButton="0" quotePrefix="0" xfId="0">
      <alignment horizontal="right" vertical="center"/>
    </xf>
    <xf numFmtId="0" fontId="29" fillId="0" borderId="0" applyAlignment="1" pivotButton="0" quotePrefix="0" xfId="0">
      <alignment horizontal="general" vertical="bottom"/>
    </xf>
    <xf numFmtId="165" fontId="28" fillId="0" borderId="0" applyAlignment="1" pivotButton="0" quotePrefix="0" xfId="0">
      <alignment horizontal="right" vertical="center"/>
    </xf>
    <xf numFmtId="166" fontId="28" fillId="0" borderId="0" applyAlignment="1" pivotButton="0" quotePrefix="0" xfId="0">
      <alignment horizontal="right" vertical="center"/>
    </xf>
    <xf numFmtId="0" fontId="30" fillId="2" borderId="0" applyAlignment="1" pivotButton="0" quotePrefix="0" xfId="0">
      <alignment horizontal="general" vertical="bottom"/>
    </xf>
    <xf numFmtId="0" fontId="29" fillId="0" borderId="0" applyAlignment="1" pivotButton="0" quotePrefix="0" xfId="0">
      <alignment horizontal="left" vertical="top" wrapText="1"/>
    </xf>
    <xf numFmtId="10" fontId="0" fillId="0" borderId="0" applyAlignment="1" pivotButton="0" quotePrefix="0" xfId="0">
      <alignment horizontal="general" vertical="bottom"/>
    </xf>
    <xf numFmtId="0" fontId="0" fillId="0" borderId="2" applyAlignment="1" pivotButton="0" quotePrefix="0" xfId="0">
      <alignment horizontal="general" vertical="bottom"/>
    </xf>
    <xf numFmtId="10" fontId="0" fillId="0" borderId="2" applyAlignment="1" pivotButton="0" quotePrefix="0" xfId="0">
      <alignment horizontal="general" vertical="bottom"/>
    </xf>
    <xf numFmtId="167" fontId="9" fillId="0" borderId="0" applyAlignment="1" pivotButton="0" quotePrefix="0" xfId="0">
      <alignment horizontal="general" vertical="bottom"/>
    </xf>
    <xf numFmtId="167" fontId="0" fillId="0" borderId="0" applyAlignment="1" pivotButton="0" quotePrefix="0" xfId="0">
      <alignment horizontal="general" vertical="bottom"/>
    </xf>
    <xf numFmtId="0" fontId="31" fillId="0" borderId="0" applyAlignment="1" pivotButton="0" quotePrefix="0" xfId="0">
      <alignment horizontal="general" vertical="bottom"/>
    </xf>
    <xf numFmtId="0" fontId="32" fillId="0" borderId="0" applyAlignment="1" pivotButton="0" quotePrefix="0" xfId="0">
      <alignment horizontal="general" vertical="bottom"/>
    </xf>
    <xf numFmtId="0" fontId="12" fillId="0" borderId="0" applyAlignment="1" pivotButton="0" quotePrefix="0" xfId="0">
      <alignment horizontal="general" vertical="bottom"/>
    </xf>
    <xf numFmtId="0" fontId="33" fillId="3" borderId="3" applyAlignment="1" pivotButton="0" quotePrefix="0" xfId="0">
      <alignment horizontal="center" vertical="center" wrapText="1"/>
    </xf>
    <xf numFmtId="0" fontId="34" fillId="6" borderId="3" applyAlignment="1" pivotButton="0" quotePrefix="0" xfId="0">
      <alignment horizontal="general" vertical="bottom"/>
    </xf>
    <xf numFmtId="168" fontId="32" fillId="6" borderId="3" applyAlignment="1" pivotButton="0" quotePrefix="0" xfId="0">
      <alignment horizontal="general" vertical="bottom"/>
    </xf>
    <xf numFmtId="0" fontId="35" fillId="0" borderId="3" applyAlignment="1" pivotButton="0" quotePrefix="0" xfId="0">
      <alignment horizontal="general" vertical="bottom"/>
    </xf>
    <xf numFmtId="169" fontId="35" fillId="0" borderId="3" applyAlignment="1" pivotButton="0" quotePrefix="0" xfId="0">
      <alignment horizontal="right" vertical="bottom"/>
    </xf>
    <xf numFmtId="169" fontId="34" fillId="7" borderId="3" applyAlignment="1" pivotButton="0" quotePrefix="0" xfId="0">
      <alignment horizontal="right" vertical="bottom"/>
    </xf>
    <xf numFmtId="169" fontId="32" fillId="0" borderId="0" applyAlignment="1" pivotButton="0" quotePrefix="0" xfId="0">
      <alignment horizontal="general" vertical="bottom"/>
    </xf>
    <xf numFmtId="169" fontId="32" fillId="6" borderId="3" applyAlignment="1" pivotButton="0" quotePrefix="0" xfId="0">
      <alignment horizontal="general" vertical="bottom"/>
    </xf>
    <xf numFmtId="0" fontId="34" fillId="8" borderId="3" applyAlignment="1" pivotButton="0" quotePrefix="0" xfId="0">
      <alignment horizontal="general" vertical="bottom"/>
    </xf>
    <xf numFmtId="169" fontId="34" fillId="8" borderId="3" applyAlignment="1" pivotButton="0" quotePrefix="0" xfId="0">
      <alignment horizontal="right" vertical="bottom"/>
    </xf>
    <xf numFmtId="0" fontId="11" fillId="3" borderId="3" applyAlignment="1" pivotButton="0" quotePrefix="0" xfId="0">
      <alignment horizontal="general" vertical="bottom"/>
    </xf>
    <xf numFmtId="169" fontId="11" fillId="3" borderId="3" applyAlignment="1" pivotButton="0" quotePrefix="0" xfId="0">
      <alignment horizontal="right" vertical="bottom"/>
    </xf>
    <xf numFmtId="167" fontId="32" fillId="0" borderId="0" applyAlignment="1" pivotButton="0" quotePrefix="0" xfId="0">
      <alignment horizontal="general" vertical="bottom"/>
    </xf>
    <xf numFmtId="0" fontId="36" fillId="3" borderId="3" applyAlignment="1" pivotButton="0" quotePrefix="0" xfId="0">
      <alignment horizontal="general" vertical="bottom"/>
    </xf>
    <xf numFmtId="169" fontId="36" fillId="3" borderId="3" applyAlignment="1" pivotButton="0" quotePrefix="0" xfId="0">
      <alignment horizontal="right" vertical="bottom"/>
    </xf>
    <xf numFmtId="0" fontId="11" fillId="3" borderId="0" applyAlignment="1" pivotButton="0" quotePrefix="0" xfId="0">
      <alignment horizontal="general" vertical="top" wrapText="1"/>
    </xf>
    <xf numFmtId="0" fontId="12" fillId="8" borderId="0" applyAlignment="1" pivotButton="0" quotePrefix="0" xfId="0">
      <alignment horizontal="general" vertical="top" wrapText="1"/>
    </xf>
    <xf numFmtId="0" fontId="37" fillId="0" borderId="0" applyAlignment="1" pivotButton="0" quotePrefix="0" xfId="0">
      <alignment horizontal="general" vertical="bottom"/>
    </xf>
    <xf numFmtId="0" fontId="34" fillId="6" borderId="0" applyAlignment="1" pivotButton="0" quotePrefix="0" xfId="0">
      <alignment horizontal="general" vertical="bottom"/>
    </xf>
    <xf numFmtId="0" fontId="32" fillId="6" borderId="0" applyAlignment="1" pivotButton="0" quotePrefix="0" xfId="0">
      <alignment horizontal="general" vertical="bottom"/>
    </xf>
    <xf numFmtId="0" fontId="35" fillId="9" borderId="3" applyAlignment="1" pivotButton="0" quotePrefix="0" xfId="0">
      <alignment horizontal="general" vertical="bottom"/>
    </xf>
    <xf numFmtId="169" fontId="35" fillId="9" borderId="3" applyAlignment="1" pivotButton="0" quotePrefix="0" xfId="0">
      <alignment horizontal="right" vertical="bottom"/>
    </xf>
    <xf numFmtId="169" fontId="32" fillId="6" borderId="0" applyAlignment="1" pivotButton="0" quotePrefix="0" xfId="0">
      <alignment horizontal="general" vertical="bottom"/>
    </xf>
    <xf numFmtId="169" fontId="12" fillId="0" borderId="0" applyAlignment="1" pivotButton="0" quotePrefix="0" xfId="0">
      <alignment horizontal="right" vertical="bottom"/>
    </xf>
    <xf numFmtId="170" fontId="32" fillId="0" borderId="0" applyAlignment="1" pivotButton="0" quotePrefix="0" xfId="0">
      <alignment horizontal="general" vertical="bottom"/>
    </xf>
    <xf numFmtId="168" fontId="32" fillId="0" borderId="0" applyAlignment="1" pivotButton="0" quotePrefix="0" xfId="0">
      <alignment horizontal="general" vertical="bottom"/>
    </xf>
    <xf numFmtId="0" fontId="38" fillId="0" borderId="0" applyAlignment="1" pivotButton="0" quotePrefix="0" xfId="0">
      <alignment horizontal="general" vertical="top" wrapText="1"/>
    </xf>
    <xf numFmtId="0" fontId="39" fillId="0" borderId="0" applyAlignment="1" pivotButton="0" quotePrefix="0" xfId="0">
      <alignment horizontal="general" vertical="bottom"/>
    </xf>
    <xf numFmtId="0" fontId="33" fillId="3" borderId="3" applyAlignment="1" pivotButton="0" quotePrefix="0" xfId="0">
      <alignment horizontal="center" vertical="bottom"/>
    </xf>
    <xf numFmtId="170" fontId="35" fillId="0" borderId="3" applyAlignment="1" pivotButton="0" quotePrefix="0" xfId="0">
      <alignment horizontal="right" vertical="bottom"/>
    </xf>
    <xf numFmtId="165" fontId="32" fillId="0" borderId="3" applyAlignment="1" pivotButton="0" quotePrefix="0" xfId="0">
      <alignment horizontal="general" vertical="bottom"/>
    </xf>
    <xf numFmtId="0" fontId="12" fillId="0" borderId="3" applyAlignment="1" pivotButton="0" quotePrefix="0" xfId="0">
      <alignment horizontal="general" vertical="bottom"/>
    </xf>
    <xf numFmtId="170" fontId="35" fillId="9" borderId="3" applyAlignment="1" pivotButton="0" quotePrefix="0" xfId="0">
      <alignment horizontal="right" vertical="bottom"/>
    </xf>
    <xf numFmtId="165" fontId="32" fillId="9" borderId="3" applyAlignment="1" pivotButton="0" quotePrefix="0" xfId="0">
      <alignment horizontal="general" vertical="bottom"/>
    </xf>
    <xf numFmtId="0" fontId="12" fillId="9" borderId="3" applyAlignment="1" pivotButton="0" quotePrefix="0" xfId="0">
      <alignment horizontal="general" vertical="bottom"/>
    </xf>
    <xf numFmtId="170" fontId="11" fillId="3" borderId="0" applyAlignment="1" pivotButton="0" quotePrefix="0" xfId="0">
      <alignment horizontal="right" vertical="bottom"/>
    </xf>
    <xf numFmtId="165" fontId="32" fillId="3" borderId="0" applyAlignment="1" pivotButton="0" quotePrefix="0" xfId="0">
      <alignment horizontal="general" vertical="bottom"/>
    </xf>
    <xf numFmtId="0" fontId="40" fillId="3" borderId="0" applyAlignment="1" pivotButton="0" quotePrefix="0" xfId="0">
      <alignment horizontal="general" vertical="bottom"/>
    </xf>
    <xf numFmtId="165" fontId="32" fillId="0" borderId="0" applyAlignment="1" pivotButton="0" quotePrefix="0" xfId="0">
      <alignment horizontal="general" vertical="bottom"/>
    </xf>
    <xf numFmtId="167" fontId="32" fillId="0" borderId="3" applyAlignment="1" pivotButton="0" quotePrefix="0" xfId="0">
      <alignment horizontal="right" vertical="bottom"/>
    </xf>
    <xf numFmtId="167" fontId="32" fillId="9" borderId="3" applyAlignment="1" pivotButton="0" quotePrefix="0" xfId="0">
      <alignment horizontal="right" vertical="bottom"/>
    </xf>
    <xf numFmtId="167" fontId="32" fillId="3" borderId="0" applyAlignment="1" pivotButton="0" quotePrefix="0" xfId="0">
      <alignment horizontal="general" vertical="bottom"/>
    </xf>
    <xf numFmtId="168" fontId="32" fillId="3" borderId="0" applyAlignment="1" pivotButton="0" quotePrefix="0" xfId="0">
      <alignment horizontal="general" vertical="bottom"/>
    </xf>
    <xf numFmtId="170" fontId="33" fillId="3" borderId="3" applyAlignment="1" pivotButton="0" quotePrefix="0" xfId="0">
      <alignment horizontal="center" vertical="bottom"/>
    </xf>
    <xf numFmtId="168" fontId="33" fillId="3" borderId="3" applyAlignment="1" pivotButton="0" quotePrefix="0" xfId="0">
      <alignment horizontal="center" vertical="bottom"/>
    </xf>
    <xf numFmtId="0" fontId="32" fillId="3" borderId="0" applyAlignment="1" pivotButton="0" quotePrefix="0" xfId="0">
      <alignment horizontal="general" vertical="bottom"/>
    </xf>
    <xf numFmtId="0" fontId="34" fillId="0" borderId="0" applyAlignment="1" pivotButton="0" quotePrefix="0" xfId="0">
      <alignment horizontal="general" vertical="bottom"/>
    </xf>
    <xf numFmtId="170" fontId="34" fillId="0" borderId="0" applyAlignment="1" pivotButton="0" quotePrefix="0" xfId="0">
      <alignment horizontal="right" vertical="bottom"/>
    </xf>
    <xf numFmtId="167" fontId="32" fillId="0" borderId="3" applyAlignment="1" pivotButton="0" quotePrefix="0" xfId="0">
      <alignment horizontal="general" vertical="bottom"/>
    </xf>
    <xf numFmtId="0" fontId="32" fillId="9" borderId="3" applyAlignment="1" pivotButton="0" quotePrefix="0" xfId="0">
      <alignment horizontal="general" vertical="bottom"/>
    </xf>
    <xf numFmtId="0" fontId="32" fillId="0" borderId="3" applyAlignment="1" pivotButton="0" quotePrefix="0" xfId="0">
      <alignment horizontal="general" vertical="bottom"/>
    </xf>
    <xf numFmtId="0" fontId="35" fillId="0" borderId="0" applyAlignment="1" pivotButton="0" quotePrefix="0" xfId="0">
      <alignment horizontal="general" vertical="top" wrapText="1"/>
    </xf>
    <xf numFmtId="0" fontId="10" fillId="0" borderId="0" applyAlignment="1" pivotButton="0" quotePrefix="0" xfId="0">
      <alignment horizontal="general" vertical="bottom"/>
    </xf>
    <xf numFmtId="168" fontId="32" fillId="0" borderId="3" applyAlignment="1" pivotButton="0" quotePrefix="0" xfId="0">
      <alignment horizontal="general" vertical="bottom"/>
    </xf>
    <xf numFmtId="168" fontId="12" fillId="0" borderId="3" applyAlignment="1" pivotButton="0" quotePrefix="0" xfId="0">
      <alignment horizontal="general" vertical="bottom"/>
    </xf>
    <xf numFmtId="168" fontId="32" fillId="9" borderId="3" applyAlignment="1" pivotButton="0" quotePrefix="0" xfId="0">
      <alignment horizontal="general" vertical="bottom"/>
    </xf>
    <xf numFmtId="168" fontId="12" fillId="9" borderId="3" applyAlignment="1" pivotButton="0" quotePrefix="0" xfId="0">
      <alignment horizontal="general" vertical="bottom"/>
    </xf>
    <xf numFmtId="168" fontId="40" fillId="3" borderId="0" applyAlignment="1" pivotButton="0" quotePrefix="0" xfId="0">
      <alignment horizontal="general" vertical="bottom"/>
    </xf>
    <xf numFmtId="169" fontId="33" fillId="3" borderId="3" applyAlignment="1" pivotButton="0" quotePrefix="0" xfId="0">
      <alignment horizontal="center" vertical="bottom"/>
    </xf>
    <xf numFmtId="169" fontId="12" fillId="0" borderId="3" applyAlignment="1" pivotButton="0" quotePrefix="0" xfId="0">
      <alignment horizontal="general" vertical="bottom"/>
    </xf>
    <xf numFmtId="169" fontId="12" fillId="9" borderId="3" applyAlignment="1" pivotButton="0" quotePrefix="0" xfId="0">
      <alignment horizontal="general" vertical="bottom"/>
    </xf>
    <xf numFmtId="169" fontId="32" fillId="3" borderId="0" applyAlignment="1" pivotButton="0" quotePrefix="0" xfId="0">
      <alignment horizontal="general" vertical="bottom"/>
    </xf>
    <xf numFmtId="0" fontId="34" fillId="10" borderId="0" applyAlignment="1" pivotButton="0" quotePrefix="0" xfId="0">
      <alignment horizontal="general" vertical="bottom"/>
    </xf>
    <xf numFmtId="170" fontId="34" fillId="10" borderId="0" applyAlignment="1" pivotButton="0" quotePrefix="0" xfId="0">
      <alignment horizontal="right" vertical="bottom"/>
    </xf>
    <xf numFmtId="0" fontId="32" fillId="10" borderId="0" applyAlignment="1" pivotButton="0" quotePrefix="0" xfId="0">
      <alignment horizontal="general" vertical="bottom"/>
    </xf>
    <xf numFmtId="0" fontId="12" fillId="10" borderId="0" applyAlignment="1" pivotButton="0" quotePrefix="0" xfId="0">
      <alignment horizontal="general" vertical="bottom"/>
    </xf>
    <xf numFmtId="0" fontId="36" fillId="3" borderId="0" applyAlignment="1" pivotButton="0" quotePrefix="0" xfId="0">
      <alignment horizontal="general" vertical="bottom"/>
    </xf>
    <xf numFmtId="170" fontId="36" fillId="3" borderId="0" applyAlignment="1" pivotButton="0" quotePrefix="0" xfId="0">
      <alignment horizontal="right" vertical="bottom"/>
    </xf>
    <xf numFmtId="0" fontId="35" fillId="0" borderId="0" applyAlignment="1" pivotButton="0" quotePrefix="0" xfId="0">
      <alignment horizontal="general" vertical="bottom"/>
    </xf>
    <xf numFmtId="170" fontId="35" fillId="0" borderId="0" applyAlignment="1" pivotButton="0" quotePrefix="0" xfId="0">
      <alignment horizontal="right" vertical="bottom"/>
    </xf>
    <xf numFmtId="0" fontId="20" fillId="11" borderId="4" applyAlignment="1" pivotButton="0" quotePrefix="0" xfId="0">
      <alignment horizontal="left" vertical="center"/>
    </xf>
    <xf numFmtId="0" fontId="20" fillId="11" borderId="4" applyAlignment="1" pivotButton="0" quotePrefix="0" xfId="0">
      <alignment horizontal="right" vertical="center"/>
    </xf>
    <xf numFmtId="171" fontId="28" fillId="0" borderId="0" applyAlignment="1" pivotButton="0" quotePrefix="0" xfId="0">
      <alignment horizontal="right" vertical="center"/>
    </xf>
    <xf numFmtId="0" fontId="21" fillId="0" borderId="0" applyAlignment="1" pivotButton="0" quotePrefix="0" xfId="0">
      <alignment horizontal="left" vertical="top" wrapText="1"/>
    </xf>
    <xf numFmtId="2" fontId="41" fillId="0" borderId="5" applyAlignment="1" pivotButton="0" quotePrefix="0" xfId="0">
      <alignment horizontal="right" vertical="center"/>
    </xf>
    <xf numFmtId="171" fontId="41" fillId="0" borderId="5" applyAlignment="1" pivotButton="0" quotePrefix="0" xfId="0">
      <alignment horizontal="right" vertical="center"/>
    </xf>
    <xf numFmtId="2" fontId="21" fillId="0" borderId="0" applyAlignment="1" pivotButton="0" quotePrefix="0" xfId="0">
      <alignment horizontal="right" vertical="center"/>
    </xf>
    <xf numFmtId="0" fontId="20" fillId="0" borderId="6" applyAlignment="1" pivotButton="0" quotePrefix="0" xfId="0">
      <alignment horizontal="left" vertical="center"/>
    </xf>
    <xf numFmtId="2" fontId="41" fillId="0" borderId="6" applyAlignment="1" pivotButton="0" quotePrefix="0" xfId="0">
      <alignment horizontal="right" vertical="center"/>
    </xf>
    <xf numFmtId="171" fontId="41" fillId="0" borderId="6" applyAlignment="1" pivotButton="0" quotePrefix="0" xfId="0">
      <alignment horizontal="right" vertical="center"/>
    </xf>
    <xf numFmtId="0" fontId="42" fillId="0" borderId="0" applyAlignment="1" pivotButton="0" quotePrefix="0" xfId="0">
      <alignment horizontal="general" vertical="bottom"/>
    </xf>
    <xf numFmtId="0" fontId="43" fillId="0" borderId="1" applyAlignment="1" pivotButton="0" quotePrefix="0" xfId="0">
      <alignment horizontal="general" vertical="bottom"/>
    </xf>
    <xf numFmtId="168" fontId="28" fillId="0" borderId="0" applyAlignment="1" pivotButton="0" quotePrefix="0" xfId="0">
      <alignment horizontal="right" vertical="center"/>
    </xf>
    <xf numFmtId="165" fontId="21" fillId="0" borderId="0" applyAlignment="1" pivotButton="0" quotePrefix="0" xfId="0">
      <alignment horizontal="right" vertical="center"/>
    </xf>
    <xf numFmtId="168" fontId="41" fillId="0" borderId="6" applyAlignment="1" pivotButton="0" quotePrefix="0" xfId="0">
      <alignment horizontal="right" vertical="center"/>
    </xf>
    <xf numFmtId="165" fontId="20" fillId="0" borderId="6" applyAlignment="1" pivotButton="0" quotePrefix="0" xfId="0">
      <alignment horizontal="right" vertical="center"/>
    </xf>
    <xf numFmtId="168" fontId="21" fillId="0" borderId="0" applyAlignment="1" pivotButton="0" quotePrefix="0" xfId="0">
      <alignment horizontal="right" vertical="center"/>
    </xf>
    <xf numFmtId="168" fontId="20" fillId="0" borderId="0" applyAlignment="1" pivotButton="0" quotePrefix="0" xfId="0">
      <alignment horizontal="right" vertical="center"/>
    </xf>
    <xf numFmtId="171" fontId="20" fillId="11" borderId="0" applyAlignment="1" pivotButton="0" quotePrefix="0" xfId="0">
      <alignment horizontal="right" vertical="center"/>
    </xf>
    <xf numFmtId="166" fontId="20" fillId="11" borderId="0" applyAlignment="1" pivotButton="0" quotePrefix="0" xfId="0">
      <alignment horizontal="right" vertical="center"/>
    </xf>
    <xf numFmtId="171" fontId="21" fillId="0" borderId="0" applyAlignment="1" pivotButton="0" quotePrefix="0" xfId="0">
      <alignment horizontal="right" vertical="center"/>
    </xf>
    <xf numFmtId="171" fontId="20" fillId="12" borderId="0" applyAlignment="1" pivotButton="0" quotePrefix="0" xfId="0">
      <alignment horizontal="right" vertical="center"/>
    </xf>
    <xf numFmtId="0" fontId="34" fillId="13" borderId="3" applyAlignment="1" pivotButton="0" quotePrefix="0" xfId="0">
      <alignment horizontal="general" vertical="bottom"/>
    </xf>
    <xf numFmtId="170" fontId="34" fillId="13" borderId="3" applyAlignment="1" pivotButton="0" quotePrefix="0" xfId="0">
      <alignment horizontal="right" vertical="bottom"/>
    </xf>
    <xf numFmtId="0" fontId="12" fillId="13" borderId="3" applyAlignment="1" pivotButton="0" quotePrefix="0" xfId="0">
      <alignment horizontal="general" vertical="bottom"/>
    </xf>
    <xf numFmtId="172" fontId="34" fillId="13" borderId="3" applyAlignment="1" pivotButton="0" quotePrefix="0" xfId="0">
      <alignment horizontal="right" vertical="bottom"/>
    </xf>
    <xf numFmtId="0" fontId="34" fillId="10" borderId="3" applyAlignment="1" pivotButton="0" quotePrefix="0" xfId="0">
      <alignment horizontal="general" vertical="bottom"/>
    </xf>
    <xf numFmtId="172" fontId="34" fillId="10" borderId="3" applyAlignment="1" pivotButton="0" quotePrefix="0" xfId="0">
      <alignment horizontal="right" vertical="bottom"/>
    </xf>
    <xf numFmtId="0" fontId="12" fillId="10" borderId="3" applyAlignment="1" pivotButton="0" quotePrefix="0" xfId="0">
      <alignment horizontal="general" vertical="bottom"/>
    </xf>
    <xf numFmtId="172" fontId="11" fillId="3" borderId="3" applyAlignment="1" pivotButton="0" quotePrefix="0" xfId="0">
      <alignment horizontal="right" vertical="bottom"/>
    </xf>
    <xf numFmtId="0" fontId="40" fillId="3" borderId="3" applyAlignment="1" pivotButton="0" quotePrefix="0" xfId="0">
      <alignment horizontal="general" vertical="bottom"/>
    </xf>
    <xf numFmtId="0" fontId="44" fillId="0" borderId="0" applyAlignment="1" pivotButton="0" quotePrefix="0" xfId="0">
      <alignment horizontal="left" vertical="top" wrapText="1"/>
    </xf>
    <xf numFmtId="0" fontId="45" fillId="0" borderId="0" applyAlignment="1" pivotButton="0" quotePrefix="0" xfId="0">
      <alignment horizontal="left" vertical="top" wrapText="1"/>
    </xf>
    <xf numFmtId="0" fontId="46" fillId="0" borderId="0" applyAlignment="1" pivotButton="0" quotePrefix="0" xfId="0">
      <alignment horizontal="left" vertical="top" wrapText="1"/>
    </xf>
    <xf numFmtId="0" fontId="47" fillId="0" borderId="0" applyAlignment="1" pivotButton="0" quotePrefix="0" xfId="0">
      <alignment horizontal="left" vertical="center" indent="1"/>
    </xf>
    <xf numFmtId="0" fontId="48" fillId="0" borderId="0" applyAlignment="1" pivotButton="0" quotePrefix="0" xfId="0">
      <alignment horizontal="left" vertical="center" indent="1"/>
    </xf>
    <xf numFmtId="0" fontId="49" fillId="0" borderId="0" applyAlignment="1" pivotButton="0" quotePrefix="0" xfId="0">
      <alignment horizontal="left" vertical="center" indent="1"/>
    </xf>
    <xf numFmtId="0" fontId="50" fillId="0" borderId="0" applyAlignment="1" pivotButton="0" quotePrefix="0" xfId="0">
      <alignment horizontal="left" vertical="center" indent="1"/>
    </xf>
    <xf numFmtId="0" fontId="0" fillId="14" borderId="0" pivotButton="0" quotePrefix="0" xfId="0"/>
    <xf numFmtId="0" fontId="51" fillId="15" borderId="7" applyAlignment="1" pivotButton="0" quotePrefix="0" xfId="0">
      <alignment horizontal="left" vertical="center" indent="1"/>
    </xf>
    <xf numFmtId="0" fontId="52" fillId="0" borderId="8" applyAlignment="1" pivotButton="0" quotePrefix="0" xfId="0">
      <alignment horizontal="left" vertical="top" wrapText="1" indent="1"/>
    </xf>
    <xf numFmtId="0" fontId="53" fillId="16" borderId="8" applyAlignment="1" pivotButton="0" quotePrefix="0" xfId="0">
      <alignment horizontal="left" vertical="top" wrapText="1" indent="1"/>
    </xf>
    <xf numFmtId="0" fontId="53" fillId="0" borderId="8" applyAlignment="1" pivotButton="0" quotePrefix="0" xfId="0">
      <alignment horizontal="left" vertical="top" wrapText="1" indent="1"/>
    </xf>
    <xf numFmtId="0" fontId="48" fillId="0" borderId="0" applyAlignment="1" pivotButton="0" quotePrefix="0" xfId="0">
      <alignment horizontal="left" vertical="top" wrapText="1" indent="1"/>
    </xf>
    <xf numFmtId="0" fontId="54" fillId="0" borderId="0" applyAlignment="1" pivotButton="0" quotePrefix="0" xfId="0">
      <alignment horizontal="left" vertical="center" inden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2">
    <dxf>
      <fill>
        <patternFill>
          <bgColor rgb="FFFEE2E2"/>
        </patternFill>
      </fill>
    </dxf>
    <dxf>
      <fill>
        <patternFill>
          <bgColor rgb="FFDCFCE7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4CC"/>
      <rgbColor rgb="FFFF00FF"/>
      <rgbColor rgb="FF00FFFF"/>
      <rgbColor rgb="FFB0002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9C4"/>
      <rgbColor rgb="FFDCFCE7"/>
      <rgbColor rgb="FF660066"/>
      <rgbColor rgb="FFFF8080"/>
      <rgbColor rgb="FF0066CC"/>
      <rgbColor rgb="FFF0F0F0"/>
      <rgbColor rgb="FF000080"/>
      <rgbColor rgb="FFFF00FF"/>
      <rgbColor rgb="FFFFF8E7"/>
      <rgbColor rgb="FF00FFFF"/>
      <rgbColor rgb="FF800080"/>
      <rgbColor rgb="FF800000"/>
      <rgbColor rgb="FF008080"/>
      <rgbColor rgb="FF0000FF"/>
      <rgbColor rgb="FF00CCFF"/>
      <rgbColor rgb="FFE3F2FD"/>
      <rgbColor rgb="FFE8F5E9"/>
      <rgbColor rgb="FFFFF3B0"/>
      <rgbColor rgb="FFF5F5F0"/>
      <rgbColor rgb="FFFAF6EC"/>
      <rgbColor rgb="FFCC99FF"/>
      <rgbColor rgb="FFFEE2E2"/>
      <rgbColor rgb="FF3366FF"/>
      <rgbColor rgb="FF33CCCC"/>
      <rgbColor rgb="FF99CC00"/>
      <rgbColor rgb="FFD4AF37"/>
      <rgbColor rgb="FFC89000"/>
      <rgbColor rgb="FFFF6600"/>
      <rgbColor rgb="FF6B7280"/>
      <rgbColor rgb="FF969696"/>
      <rgbColor rgb="FF0D2747"/>
      <rgbColor rgb="FF339966"/>
      <rgbColor rgb="FF003300"/>
      <rgbColor rgb="FF333300"/>
      <rgbColor rgb="FF993300"/>
      <rgbColor rgb="FF993366"/>
      <rgbColor rgb="FF555555"/>
      <rgbColor rgb="FF1F3A5F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>
    <outlinePr summaryBelow="1" summaryRight="1"/>
    <pageSetUpPr fitToPage="0"/>
  </sheetPr>
  <dimension ref="B2:C42"/>
  <sheetViews>
    <sheetView workbookViewId="0">
      <selection activeCell="A1" sqref="A1"/>
    </sheetView>
  </sheetViews>
  <sheetFormatPr baseColWidth="8" defaultRowHeight="15"/>
  <cols>
    <col width="4" customWidth="1" style="166" min="1" max="1"/>
    <col width="30" customWidth="1" style="166" min="2" max="2"/>
    <col width="78" customWidth="1" style="166" min="3" max="3"/>
    <col width="3" customWidth="1" style="166" min="4" max="4"/>
  </cols>
  <sheetData>
    <row r="2" ht="18" customHeight="1" s="166">
      <c r="B2" s="322" t="inlineStr">
        <is>
          <t>THE BARATELLI INSTITUTE</t>
        </is>
      </c>
    </row>
    <row r="3" ht="16" customHeight="1" s="166">
      <c r="B3" s="323" t="inlineStr">
        <is>
          <t>Case Study Financial Model  ·  Mentoring at Scale</t>
        </is>
      </c>
    </row>
    <row r="5" ht="36" customHeight="1" s="166">
      <c r="B5" s="324" t="inlineStr">
        <is>
          <t>PARAMOUNT SKYDANCE  /  WARNER BROS. DISCOVERY</t>
        </is>
      </c>
    </row>
    <row r="6" ht="20" customHeight="1" s="166">
      <c r="B6" s="325" t="inlineStr">
        <is>
          <t>Three-statement snapshot from Form 8-K Exhibit 99.2  ·  Announced February 2, 2026</t>
        </is>
      </c>
    </row>
    <row r="7" ht="5" customHeight="1" s="166">
      <c r="B7" s="326" t="n"/>
      <c r="C7" s="326" t="n"/>
    </row>
    <row r="9" ht="24" customHeight="1" s="166">
      <c r="B9" s="327" t="inlineStr">
        <is>
          <t>DEAL STRUCTURE</t>
        </is>
      </c>
    </row>
    <row r="10" ht="38" customHeight="1" s="166">
      <c r="B10" s="328" t="inlineStr">
        <is>
          <t>Structure</t>
        </is>
      </c>
      <c r="C10" s="329" t="inlineStr">
        <is>
          <t>All-cash acquisition; $31.00 per WBD share cash consideration (IRC §1001 taxable disposition)</t>
        </is>
      </c>
    </row>
    <row r="11" ht="23" customHeight="1" s="166">
      <c r="B11" s="328" t="inlineStr">
        <is>
          <t>Consideration</t>
        </is>
      </c>
      <c r="C11" s="330" t="inlineStr">
        <is>
          <t>$31.00 per WBD share in cash; no stock election, no collar, no exchange ratio</t>
        </is>
      </c>
    </row>
    <row r="12" ht="38" customHeight="1" s="166">
      <c r="B12" s="328" t="inlineStr">
        <is>
          <t>Financing</t>
        </is>
      </c>
      <c r="C12" s="329" t="inlineStr">
        <is>
          <t>$46.95B PIPE equity (Ellison Trust plus sovereign wealth) plus $54B new senior secured facilities plus $12.8B WBD notes exchanged 1:1 for PSKY second-lien notes</t>
        </is>
      </c>
    </row>
    <row r="13" ht="23" customHeight="1" s="166">
      <c r="B13" s="328" t="inlineStr">
        <is>
          <t>Announcement</t>
        </is>
      </c>
      <c r="C13" s="330" t="inlineStr">
        <is>
          <t>February 2, 2026</t>
        </is>
      </c>
    </row>
    <row r="14" ht="23" customHeight="1" s="166">
      <c r="B14" s="328" t="inlineStr">
        <is>
          <t>Equity Value</t>
        </is>
      </c>
      <c r="C14" s="329" t="inlineStr">
        <is>
          <t>$77.8 billion  ($31.00 per WBD share cash  ×  2.51B WBD shares outstanding)</t>
        </is>
      </c>
    </row>
    <row r="15" ht="23" customHeight="1" s="166">
      <c r="B15" s="328" t="inlineStr">
        <is>
          <t>Assumed Net Debt</t>
        </is>
      </c>
      <c r="C15" s="330" t="inlineStr">
        <is>
          <t>$37.0 billion (per WBD Q1 2026 Form 10-Q)</t>
        </is>
      </c>
    </row>
    <row r="17" ht="24" customHeight="1" s="166">
      <c r="B17" s="327" t="inlineStr">
        <is>
          <t>MODEL SCOPE  ·  WHAT THIS WORKBOOK CONTAINS (AND WHAT IT DOES NOT)</t>
        </is>
      </c>
    </row>
    <row r="18" ht="53" customHeight="1" s="166">
      <c r="B18" s="328" t="inlineStr">
        <is>
          <t>Basis</t>
        </is>
      </c>
      <c r="C18" s="329" t="inlineStr">
        <is>
          <t>Snapshot from filed 8-K Exhibit 99.2 — not a forward forecast. Presents (a) a sample 12 months of combined operations using the FY2025 pro forma income statement, and (b) the post-close balance sheet as of 3/31/2026.</t>
        </is>
      </c>
    </row>
    <row r="19" ht="53" customHeight="1" s="166">
      <c r="B19" s="328" t="inlineStr">
        <is>
          <t>What is included</t>
        </is>
      </c>
      <c r="C19" s="330" t="inlineStr">
        <is>
          <t>PSKY FY25A plus WBD FY25A plus Transaction Adjustments plus Debt Adjustments = FY25 Pro Forma income statement, balance sheet, and cash flow. Purchase Price Allocation, Sources and Uses, Sum of the Parts valuation, synergies build with sensitivity.</t>
        </is>
      </c>
    </row>
    <row r="20" ht="83" customHeight="1" s="166">
      <c r="B20" s="328" t="inlineStr">
        <is>
          <t>Q1 2026 interim IS</t>
        </is>
      </c>
      <c r="C20" s="329" t="inlineStr">
        <is>
          <t>Deliberately excluded. The filed Ex 99.2 also contains a three-months-ended 3/31/2026 pro forma income statement; the Institute excluded it because WBD Q1 2026 was distorted by the one-time $2.8B Netflix settlement payment, and Q1 seasonality in the media businesses makes the stub misleading as run-rate. Readers who need the interim IS should pull it directly from the filed 8-K.</t>
        </is>
      </c>
    </row>
    <row r="21" ht="53" customHeight="1" s="166">
      <c r="B21" s="328" t="inlineStr">
        <is>
          <t>Forward projections</t>
        </is>
      </c>
      <c r="C21" s="330" t="inlineStr">
        <is>
          <t>None. No FY2026E, FY2027E, or FY2028E projection columns appear. The analytical layer (Sum of the Parts, synergies, sensitivity) sits on its own tabs, where forward-looking judgment is labeled and disclosed.</t>
        </is>
      </c>
    </row>
    <row r="23" ht="24" customHeight="1" s="166">
      <c r="B23" s="327" t="inlineStr">
        <is>
          <t>TAB INDEX</t>
        </is>
      </c>
    </row>
    <row r="24" ht="22" customHeight="1" s="166">
      <c r="B24" s="328" t="inlineStr">
        <is>
          <t>01 Notes</t>
        </is>
      </c>
      <c r="C24" s="329" t="inlineStr">
        <is>
          <t>Model basis, methodology, glossary of terms and acronyms</t>
        </is>
      </c>
    </row>
    <row r="25" ht="22" customHeight="1" s="166">
      <c r="B25" s="328" t="inlineStr">
        <is>
          <t>02 Assumptions</t>
        </is>
      </c>
      <c r="C25" s="330" t="inlineStr">
        <is>
          <t>Deal terms, valuation drivers, NOL / §382 inputs</t>
        </is>
      </c>
    </row>
    <row r="26" ht="22" customHeight="1" s="166">
      <c r="B26" s="328" t="inlineStr">
        <is>
          <t>09 Combined Income Statement</t>
        </is>
      </c>
      <c r="C26" s="329" t="inlineStr">
        <is>
          <t>PSKY FY25A plus WBD FY25A plus Transaction Adjustments plus Debt Adjustments = FY25 Pro Forma</t>
        </is>
      </c>
    </row>
    <row r="27" ht="22" customHeight="1" s="166">
      <c r="B27" s="328" t="inlineStr">
        <is>
          <t>10 Combined Balance Sheet</t>
        </is>
      </c>
      <c r="C27" s="330" t="inlineStr">
        <is>
          <t>Post-close balance sheet as of 3/31/2026</t>
        </is>
      </c>
    </row>
    <row r="28" ht="22" customHeight="1" s="166">
      <c r="B28" s="328" t="inlineStr">
        <is>
          <t>11 Combined Cash Flow</t>
        </is>
      </c>
      <c r="C28" s="329" t="inlineStr">
        <is>
          <t>Combined cash flow FY2025</t>
        </is>
      </c>
    </row>
    <row r="29" ht="22" customHeight="1" s="166">
      <c r="B29" s="328" t="inlineStr">
        <is>
          <t>12 Sources &amp; Uses</t>
        </is>
      </c>
      <c r="C29" s="330" t="inlineStr">
        <is>
          <t>Deal financing walk — cash sources = cash uses; ties to filed 8-K Exhibit 99.2</t>
        </is>
      </c>
    </row>
    <row r="30" ht="22" customHeight="1" s="166">
      <c r="B30" s="328" t="inlineStr">
        <is>
          <t>13 Purchase Price Allocation</t>
        </is>
      </c>
      <c r="C30" s="329" t="inlineStr">
        <is>
          <t>ASC 805 walk — identifiable intangibles plus residual goodwill</t>
        </is>
      </c>
    </row>
    <row r="31" ht="22" customHeight="1" s="166">
      <c r="B31" s="328" t="inlineStr">
        <is>
          <t>14 Sum of the Parts</t>
        </is>
      </c>
      <c r="C31" s="330" t="inlineStr">
        <is>
          <t>Segment sum-of-the-parts valuation walk</t>
        </is>
      </c>
    </row>
    <row r="32" ht="22" customHeight="1" s="166">
      <c r="B32" s="328" t="inlineStr">
        <is>
          <t>15 Synergies &amp; Sensitivity</t>
        </is>
      </c>
      <c r="C32" s="329" t="inlineStr">
        <is>
          <t>Cost synergy build plus multiple × EBITDA sensitivity table</t>
        </is>
      </c>
    </row>
    <row r="34" ht="24" customHeight="1" s="166">
      <c r="B34" s="327" t="inlineStr">
        <is>
          <t>LEGEND  ·  CONVENTIONS</t>
        </is>
      </c>
    </row>
    <row r="35" ht="22" customHeight="1" s="166">
      <c r="B35" s="328" t="inlineStr">
        <is>
          <t>Blue text</t>
        </is>
      </c>
      <c r="C35" s="329" t="inlineStr">
        <is>
          <t>Hard-coded input value (edit this)</t>
        </is>
      </c>
    </row>
    <row r="36" ht="22" customHeight="1" s="166">
      <c r="B36" s="328" t="inlineStr">
        <is>
          <t>Black text</t>
        </is>
      </c>
      <c r="C36" s="330" t="inlineStr">
        <is>
          <t>Formula-derived value (do not edit)</t>
        </is>
      </c>
    </row>
    <row r="37" ht="22" customHeight="1" s="166">
      <c r="B37" s="328" t="inlineStr">
        <is>
          <t>Cream fill on totals</t>
        </is>
      </c>
      <c r="C37" s="329" t="inlineStr">
        <is>
          <t>Formula-derived total; recomputes automatically</t>
        </is>
      </c>
    </row>
    <row r="38" ht="22" customHeight="1" s="166">
      <c r="B38" s="328" t="inlineStr">
        <is>
          <t>All figures</t>
        </is>
      </c>
      <c r="C38" s="330" t="inlineStr">
        <is>
          <t>$ millions unless otherwise noted; percentages stored as fractions</t>
        </is>
      </c>
    </row>
    <row r="39" ht="22" customHeight="1" s="166">
      <c r="B39" s="328" t="inlineStr">
        <is>
          <t>Print orientation</t>
        </is>
      </c>
      <c r="C39" s="329" t="inlineStr">
        <is>
          <t>Landscape, fit-to-width, repeated header rows</t>
        </is>
      </c>
    </row>
    <row r="42" ht="50" customHeight="1" s="166">
      <c r="B42" s="331" t="inlineStr">
        <is>
          <t>Not audited. Not investment advice. Illustrative Institute presentation of publicly-filed deal terms and Paramount Skydance 8-K Exhibit 99.2 pro forma statements. The Baratelli Institute is a publisher under the Lowe v. SEC publisher exception, not an investment advisor.</t>
        </is>
      </c>
    </row>
  </sheetData>
  <mergeCells count="7">
    <mergeCell ref="B6:C6"/>
    <mergeCell ref="B5:C5"/>
    <mergeCell ref="B34:C34"/>
    <mergeCell ref="B42:C42"/>
    <mergeCell ref="B23:C23"/>
    <mergeCell ref="B17:C17"/>
    <mergeCell ref="B9:C9"/>
  </mergeCells>
  <pageMargins left="0.4" right="0.4" top="0.6" bottom="0.6" header="0.5" footer="0.5"/>
  <pageSetup orientation="landscape" paperSize="1" fitToHeight="0" fitToWidth="1"/>
  <headerFooter>
    <oddHeader>&amp;C&amp;10 &amp;K1F3A5FParamount / Warner Bros. Discovery — Case Study Financial Model — Cover</oddHeader>
    <oddFooter>&amp;L&amp;9 &amp;K1F3A5FBARATELLI INSTITUTE · MENTORING AT SCALE&amp;C&amp;9 &amp;K555555Not audited. Illustrative Institute analysis.&amp;R&amp;9 Page &amp;P of &amp;N</oddFooter>
    <evenHeader/>
    <evenFooter/>
    <firstHeader/>
    <firstFooter/>
  </headerFooter>
</worksheet>
</file>

<file path=xl/worksheets/sheet10.xml><?xml version="1.0" encoding="utf-8"?>
<worksheet xmlns="http://schemas.openxmlformats.org/spreadsheetml/2006/main">
  <sheetPr filterMode="0">
    <outlinePr summaryBelow="1" summaryRight="1"/>
    <pageSetUpPr fitToPage="1"/>
  </sheetPr>
  <dimension ref="A1:K70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42" customWidth="1" style="165" min="1" max="1"/>
    <col width="12" customWidth="1" style="165" min="2" max="3"/>
    <col width="14" customWidth="1" style="165" min="4" max="5"/>
    <col width="12" customWidth="1" style="165" min="6" max="8"/>
  </cols>
  <sheetData>
    <row r="1" ht="19.5" customHeight="1" s="166">
      <c r="A1" s="198" t="inlineStr">
        <is>
          <t>Synergies &amp; Sensitivity</t>
        </is>
      </c>
    </row>
    <row r="2" ht="15" customHeight="1" s="166">
      <c r="A2" s="199" t="inlineStr">
        <is>
          <t>Cost synergy build + valuation sensitivity table</t>
        </is>
      </c>
    </row>
    <row r="3" ht="15" customHeight="1" s="166">
      <c r="A3" s="299" t="inlineStr">
        <is>
          <t>Cost synergy build — $5.5B annual run-rate (mid-point of $5-6B S-4 disclosure); 3-year phase-in to full run-rate</t>
        </is>
      </c>
      <c r="B3" s="200" t="n"/>
      <c r="C3" s="200" t="n"/>
      <c r="D3" s="200" t="n"/>
      <c r="E3" s="200" t="n"/>
      <c r="F3" s="200" t="n"/>
      <c r="G3" s="200" t="n"/>
      <c r="H3" s="200" t="n"/>
      <c r="I3" s="200" t="n"/>
      <c r="J3" s="200" t="n"/>
    </row>
    <row r="4" ht="19.5" customHeight="1" s="166">
      <c r="A4" s="201" t="inlineStr">
        <is>
          <t>COST SYNERGY BUILD — ILLUSTRATIVE $2B RUN-RATE</t>
        </is>
      </c>
    </row>
    <row r="5" ht="15" customHeight="1" s="166">
      <c r="A5" s="288" t="inlineStr">
        <is>
          <t>Category</t>
        </is>
      </c>
      <c r="B5" s="289" t="inlineStr">
        <is>
          <t>Annual run-rate ($mm)</t>
        </is>
      </c>
      <c r="C5" s="289" t="inlineStr">
        <is>
          <t>% of total</t>
        </is>
      </c>
      <c r="D5" s="289" t="inlineStr">
        <is>
          <t>Timing</t>
        </is>
      </c>
      <c r="E5" s="289" t="inlineStr">
        <is>
          <t>Notes</t>
        </is>
      </c>
    </row>
    <row r="6" ht="45.75" customHeight="1" s="166">
      <c r="A6" s="202" t="inlineStr">
        <is>
          <t>Corporate &amp; general overhead</t>
        </is>
      </c>
      <c r="B6" s="300" t="n">
        <v>1375</v>
      </c>
      <c r="C6" s="301">
        <f>B6/B12</f>
        <v/>
      </c>
      <c r="D6" s="202" t="inlineStr">
        <is>
          <t>Yr 1-3 phased</t>
        </is>
      </c>
      <c r="E6" s="291" t="inlineStr">
        <is>
          <t>Public-company duplicates; finance/HR/legal/comms consolidation</t>
        </is>
      </c>
    </row>
    <row r="7" ht="57" customHeight="1" s="166">
      <c r="A7" s="202" t="inlineStr">
        <is>
          <t>Content production &amp; studio ops</t>
        </is>
      </c>
      <c r="B7" s="300" t="n">
        <v>1100</v>
      </c>
      <c r="C7" s="301">
        <f>B7/B12</f>
        <v/>
      </c>
      <c r="D7" s="202" t="inlineStr">
        <is>
          <t>Yr 1-3 phased</t>
        </is>
      </c>
      <c r="E7" s="291" t="inlineStr">
        <is>
          <t>Studio consolidation; shared production infrastructure; combined post</t>
        </is>
      </c>
    </row>
    <row r="8" ht="45.75" customHeight="1" s="166">
      <c r="A8" s="202" t="inlineStr">
        <is>
          <t>Marketing &amp; advertising</t>
        </is>
      </c>
      <c r="B8" s="300" t="n">
        <v>962</v>
      </c>
      <c r="C8" s="301">
        <f>B8/B12</f>
        <v/>
      </c>
      <c r="D8" s="202" t="inlineStr">
        <is>
          <t>Yr 1-3 phased</t>
        </is>
      </c>
      <c r="E8" s="291" t="inlineStr">
        <is>
          <t>Combined trade press, ad-buys, promotional coordination</t>
        </is>
      </c>
    </row>
    <row r="9" ht="45.75" customHeight="1" s="166">
      <c r="A9" s="202" t="inlineStr">
        <is>
          <t>Cable network back-office</t>
        </is>
      </c>
      <c r="B9" s="300" t="n">
        <v>825</v>
      </c>
      <c r="C9" s="301">
        <f>B9/B12</f>
        <v/>
      </c>
      <c r="D9" s="202" t="inlineStr">
        <is>
          <t>Yr 1-3 phased</t>
        </is>
      </c>
      <c r="E9" s="291" t="inlineStr">
        <is>
          <t>Consolidated operations, master control, distribution ops</t>
        </is>
      </c>
    </row>
    <row r="10" ht="57" customHeight="1" s="166">
      <c r="A10" s="202" t="inlineStr">
        <is>
          <t>Technology infrastructure</t>
        </is>
      </c>
      <c r="B10" s="300" t="n">
        <v>687</v>
      </c>
      <c r="C10" s="301">
        <f>B10/B12</f>
        <v/>
      </c>
      <c r="D10" s="202" t="inlineStr">
        <is>
          <t>Yr 1-3 phased</t>
        </is>
      </c>
      <c r="E10" s="291" t="inlineStr">
        <is>
          <t>Single ERP system; streaming platform consolidation; shared cloud</t>
        </is>
      </c>
    </row>
    <row r="11" ht="45.75" customHeight="1" s="166">
      <c r="A11" s="202" t="inlineStr">
        <is>
          <t>Sports rights production</t>
        </is>
      </c>
      <c r="B11" s="300" t="n">
        <v>550</v>
      </c>
      <c r="C11" s="301">
        <f>B11/B12</f>
        <v/>
      </c>
      <c r="D11" s="202" t="inlineStr">
        <is>
          <t>Yr 1-3 phased</t>
        </is>
      </c>
      <c r="E11" s="291" t="inlineStr">
        <is>
          <t>Combined production for co-broadcast events; shared talent</t>
        </is>
      </c>
    </row>
    <row r="12" ht="15" customHeight="1" s="166">
      <c r="A12" s="295" t="inlineStr">
        <is>
          <t>Total cost synergies (annual run-rate)</t>
        </is>
      </c>
      <c r="B12" s="302">
        <f>SUM(B6:B11)</f>
        <v/>
      </c>
      <c r="C12" s="303">
        <f>SUM(C6:C11)</f>
        <v/>
      </c>
      <c r="D12" s="302" t="n"/>
      <c r="E12" s="302" t="n"/>
    </row>
    <row r="14" ht="19.5" customHeight="1" s="166">
      <c r="A14" s="201" t="inlineStr">
        <is>
          <t>SYNERGY REALIZATION SCHEDULE</t>
        </is>
      </c>
    </row>
    <row r="15" ht="15" customHeight="1" s="166">
      <c r="A15" s="288" t="inlineStr">
        <is>
          <t>Year</t>
        </is>
      </c>
      <c r="B15" s="289" t="inlineStr">
        <is>
          <t>Realization %</t>
        </is>
      </c>
      <c r="C15" s="289" t="inlineStr">
        <is>
          <t>Realized synergies ($mm)</t>
        </is>
      </c>
      <c r="D15" s="289" t="inlineStr">
        <is>
          <t>Integration cost ($mm)</t>
        </is>
      </c>
      <c r="E15" s="289" t="inlineStr">
        <is>
          <t>Net synergy contribution</t>
        </is>
      </c>
    </row>
    <row r="16" ht="15" customHeight="1" s="166">
      <c r="A16" s="202" t="inlineStr">
        <is>
          <t>Year 1 (FY26E, pre-close prep)</t>
        </is>
      </c>
      <c r="B16" s="206" t="n">
        <v>0.1</v>
      </c>
      <c r="C16" s="304">
        <f>B16*B12</f>
        <v/>
      </c>
      <c r="D16" s="300" t="n">
        <v>800</v>
      </c>
      <c r="E16" s="305">
        <f>C16-D16</f>
        <v/>
      </c>
    </row>
    <row r="17" ht="15" customHeight="1" s="166">
      <c r="A17" s="202" t="inlineStr">
        <is>
          <t>Year 2 (FY27E, close year)</t>
        </is>
      </c>
      <c r="B17" s="206" t="n">
        <v>0.35</v>
      </c>
      <c r="C17" s="304">
        <f>B17*B12</f>
        <v/>
      </c>
      <c r="D17" s="300" t="n">
        <v>400</v>
      </c>
      <c r="E17" s="305">
        <f>C17-D17</f>
        <v/>
      </c>
    </row>
    <row r="18" ht="15" customHeight="1" s="166">
      <c r="A18" s="202" t="inlineStr">
        <is>
          <t>Year 3 (FY28E, first full year)</t>
        </is>
      </c>
      <c r="B18" s="206" t="n">
        <v>0.75</v>
      </c>
      <c r="C18" s="304">
        <f>B18*B12</f>
        <v/>
      </c>
      <c r="D18" s="300" t="n">
        <v>200</v>
      </c>
      <c r="E18" s="305">
        <f>C18-D18</f>
        <v/>
      </c>
    </row>
    <row r="19" ht="15" customHeight="1" s="166">
      <c r="A19" s="202" t="inlineStr">
        <is>
          <t>Year 4 (FY29E, second full year)</t>
        </is>
      </c>
      <c r="B19" s="206" t="n">
        <v>1</v>
      </c>
      <c r="C19" s="304">
        <f>B19*B12</f>
        <v/>
      </c>
      <c r="D19" s="300" t="n">
        <v>0</v>
      </c>
      <c r="E19" s="305">
        <f>C19-D19</f>
        <v/>
      </c>
    </row>
    <row r="20" ht="15" customHeight="1" s="166">
      <c r="A20" s="202" t="inlineStr">
        <is>
          <t>Year 5 (FY30E, run-rate steady state)</t>
        </is>
      </c>
      <c r="B20" s="206" t="n">
        <v>1</v>
      </c>
      <c r="C20" s="304">
        <f>B20*B12</f>
        <v/>
      </c>
      <c r="D20" s="300" t="n">
        <v>0</v>
      </c>
      <c r="E20" s="305">
        <f>C20-D20</f>
        <v/>
      </c>
    </row>
    <row r="23" ht="19.5" customHeight="1" s="166">
      <c r="A23" s="201" t="inlineStr">
        <is>
          <t>COMBINED EQUITY VALUE SENSITIVITY — EBITDA MULTIPLE x EBITDA</t>
        </is>
      </c>
    </row>
    <row r="24" ht="15" customHeight="1" s="166">
      <c r="A24" s="190" t="inlineStr">
        <is>
          <t>Combined FY28E illustrative EBITDA ($B) →</t>
        </is>
      </c>
    </row>
    <row r="25" ht="15" customHeight="1" s="166">
      <c r="A25" s="193" t="inlineStr">
        <is>
          <t>Multiple (EV/EBITDA) ↓</t>
        </is>
      </c>
      <c r="B25" s="306" t="n">
        <v>16</v>
      </c>
      <c r="C25" s="306" t="n">
        <v>18</v>
      </c>
      <c r="D25" s="306" t="n">
        <v>20</v>
      </c>
      <c r="E25" s="306" t="n">
        <v>22</v>
      </c>
      <c r="F25" s="306" t="n">
        <v>24</v>
      </c>
      <c r="G25" s="306" t="n">
        <v>17</v>
      </c>
      <c r="H25" s="306" t="n">
        <v>18</v>
      </c>
    </row>
    <row r="26" ht="15" customHeight="1" s="166">
      <c r="A26" s="307" t="n">
        <v>7</v>
      </c>
      <c r="B26" s="308" t="n">
        <v>112</v>
      </c>
      <c r="C26" s="308" t="n">
        <v>126</v>
      </c>
      <c r="D26" s="308" t="n">
        <v>140</v>
      </c>
      <c r="E26" s="308" t="n">
        <v>154</v>
      </c>
      <c r="F26" s="308" t="n">
        <v>168</v>
      </c>
      <c r="G26" s="308" t="n">
        <v>81</v>
      </c>
      <c r="H26" s="308" t="n">
        <v>88</v>
      </c>
    </row>
    <row r="27" ht="15" customHeight="1" s="166">
      <c r="A27" s="307" t="n">
        <v>7.5</v>
      </c>
      <c r="B27" s="308" t="n">
        <v>120</v>
      </c>
      <c r="C27" s="308" t="n">
        <v>135</v>
      </c>
      <c r="D27" s="308" t="n">
        <v>150</v>
      </c>
      <c r="E27" s="308" t="n">
        <v>165</v>
      </c>
      <c r="F27" s="308" t="n">
        <v>180</v>
      </c>
      <c r="G27" s="308" t="n">
        <v>89.5</v>
      </c>
      <c r="H27" s="308" t="n">
        <v>97</v>
      </c>
    </row>
    <row r="28" ht="15" customHeight="1" s="166">
      <c r="A28" s="307" t="n">
        <v>8</v>
      </c>
      <c r="B28" s="308" t="n">
        <v>128</v>
      </c>
      <c r="C28" s="308" t="n">
        <v>144</v>
      </c>
      <c r="D28" s="308" t="n">
        <v>160</v>
      </c>
      <c r="E28" s="308" t="n">
        <v>176</v>
      </c>
      <c r="F28" s="308" t="n">
        <v>192</v>
      </c>
      <c r="G28" s="308" t="n">
        <v>98</v>
      </c>
      <c r="H28" s="308" t="n">
        <v>106</v>
      </c>
    </row>
    <row r="29" ht="15" customHeight="1" s="166">
      <c r="A29" s="307" t="n">
        <v>8.5</v>
      </c>
      <c r="B29" s="308" t="n">
        <v>136</v>
      </c>
      <c r="C29" s="308" t="n">
        <v>153</v>
      </c>
      <c r="D29" s="309" t="n">
        <v>170</v>
      </c>
      <c r="E29" s="308" t="n">
        <v>187</v>
      </c>
      <c r="F29" s="308" t="n">
        <v>204</v>
      </c>
      <c r="G29" s="308" t="n">
        <v>106.5</v>
      </c>
      <c r="H29" s="308" t="n">
        <v>115</v>
      </c>
    </row>
    <row r="30" ht="15" customHeight="1" s="166">
      <c r="A30" s="307" t="n">
        <v>9</v>
      </c>
      <c r="B30" s="308" t="n">
        <v>144</v>
      </c>
      <c r="C30" s="308" t="n">
        <v>162</v>
      </c>
      <c r="D30" s="308" t="n">
        <v>180</v>
      </c>
      <c r="E30" s="308" t="n">
        <v>198</v>
      </c>
      <c r="F30" s="308" t="n">
        <v>216</v>
      </c>
      <c r="G30" s="308" t="n">
        <v>115</v>
      </c>
      <c r="H30" s="308" t="n">
        <v>124</v>
      </c>
    </row>
    <row r="31" ht="15" customHeight="1" s="166">
      <c r="A31" s="307" t="n">
        <v>9.5</v>
      </c>
      <c r="B31" s="308" t="n">
        <v>152</v>
      </c>
      <c r="C31" s="308" t="n">
        <v>171</v>
      </c>
      <c r="D31" s="308" t="n">
        <v>190</v>
      </c>
      <c r="E31" s="308" t="n">
        <v>209</v>
      </c>
      <c r="F31" s="308" t="n">
        <v>228</v>
      </c>
      <c r="G31" s="308" t="n">
        <v>123.5</v>
      </c>
      <c r="H31" s="308" t="n">
        <v>133</v>
      </c>
    </row>
    <row r="32" ht="15" customHeight="1" s="166">
      <c r="A32" s="307" t="n">
        <v>10</v>
      </c>
      <c r="B32" s="308" t="n">
        <v>160</v>
      </c>
      <c r="C32" s="308" t="n">
        <v>180</v>
      </c>
      <c r="D32" s="308" t="n">
        <v>200</v>
      </c>
      <c r="E32" s="308" t="n">
        <v>220</v>
      </c>
      <c r="F32" s="308" t="n">
        <v>240</v>
      </c>
      <c r="G32" s="308" t="n">
        <v>132</v>
      </c>
      <c r="H32" s="308" t="n">
        <v>142</v>
      </c>
    </row>
    <row r="34" ht="15" customHeight="1" s="166">
      <c r="A34" s="205" t="inlineStr">
        <is>
          <t>Highlighted cell = base case (8.5x on ~$20B FY28E EBITDA including full $6B synergy realization)</t>
        </is>
      </c>
    </row>
    <row r="36" ht="15" customHeight="1" s="166">
      <c r="A36" s="209" t="inlineStr">
        <is>
          <t>Cost synergy realization schedule assumes 3-year phase-in (Yr1 10%, Yr2 35%, Yr3 75%, Yr4 100%)</t>
        </is>
      </c>
    </row>
    <row r="37" ht="15" customHeight="1" s="166"/>
    <row r="38" ht="15" customHeight="1" s="166"/>
    <row r="39" ht="15" customHeight="1" s="166"/>
    <row r="41" ht="15" customHeight="1" s="166">
      <c r="A41" s="211" t="n"/>
      <c r="B41" s="211" t="n"/>
      <c r="C41" s="211" t="n"/>
      <c r="D41" s="211" t="n"/>
      <c r="E41" s="211" t="n"/>
      <c r="F41" s="211" t="n"/>
      <c r="G41" s="211" t="n"/>
      <c r="H41" s="211" t="n"/>
      <c r="I41" s="211" t="n"/>
      <c r="J41" s="211" t="n"/>
    </row>
    <row r="42" ht="15" customHeight="1" s="166">
      <c r="A42" s="298" t="inlineStr">
        <is>
          <t>BARATELLI INSTITUTE  ·  MENTORING AT SCALE  ·  Paramount / WBD Case Model  ·  Not audited. Not investment advice.</t>
        </is>
      </c>
    </row>
    <row r="45" ht="15.75" customHeight="1" s="166">
      <c r="A45" s="284" t="inlineStr">
        <is>
          <t>ZERO-SYNERGY FLOOR SCENARIO — CFO BOARD-BRIEFING VIEW</t>
        </is>
      </c>
      <c r="I45" s="216" t="n"/>
      <c r="J45" s="216" t="n"/>
      <c r="K45" s="216" t="n"/>
    </row>
    <row r="46" ht="31.5" customHeight="1" s="166">
      <c r="A46" s="178" t="inlineStr">
        <is>
          <t>The "nothing works" case: what does combined-entity FY29E EBITDA and equity value look like if none of the projected $5.5B in cost synergies are realized? This is the discipline a Controller briefs their Board on before signing off on a transaction of this scale.</t>
        </is>
      </c>
      <c r="I46" s="216" t="n"/>
      <c r="J46" s="216" t="n"/>
      <c r="K46" s="216" t="n"/>
    </row>
    <row r="47" ht="15" customHeight="1" s="166">
      <c r="A47" s="216" t="n"/>
      <c r="B47" s="216" t="n"/>
      <c r="C47" s="216" t="n"/>
      <c r="D47" s="216" t="n"/>
      <c r="E47" s="216" t="n"/>
      <c r="F47" s="216" t="n"/>
      <c r="G47" s="216" t="n"/>
      <c r="H47" s="216" t="n"/>
      <c r="I47" s="216" t="n"/>
      <c r="J47" s="216" t="n"/>
      <c r="K47" s="216" t="n"/>
    </row>
    <row r="48" ht="31.5" customHeight="1" s="166">
      <c r="A48" s="218" t="inlineStr">
        <is>
          <t>Line item</t>
        </is>
      </c>
      <c r="B48" s="218" t="inlineStr">
        <is>
          <t>FLOOR case
(0% synergy)</t>
        </is>
      </c>
      <c r="C48" s="218" t="inlineStr">
        <is>
          <t>MID case
(50% synergy)</t>
        </is>
      </c>
      <c r="D48" s="218" t="inlineStr">
        <is>
          <t>BASE case
(100% synergy)</t>
        </is>
      </c>
      <c r="E48" s="218" t="inlineStr">
        <is>
          <t>Δ Base − Floor</t>
        </is>
      </c>
      <c r="F48" s="218" t="inlineStr">
        <is>
          <t>Notes</t>
        </is>
      </c>
      <c r="G48" s="216" t="n"/>
      <c r="H48" s="216" t="n"/>
      <c r="I48" s="216" t="n"/>
      <c r="J48" s="216" t="n"/>
      <c r="K48" s="216" t="n"/>
    </row>
    <row r="49" ht="15" customHeight="1" s="166">
      <c r="A49" s="221" t="inlineStr">
        <is>
          <t>Combined-entity FY29E standalone EBITDA ($M)</t>
        </is>
      </c>
      <c r="B49" s="222" t="n">
        <v>16500</v>
      </c>
      <c r="C49" s="222" t="n">
        <v>16500</v>
      </c>
      <c r="D49" s="222" t="n">
        <v>16500</v>
      </c>
      <c r="E49" s="222">
        <f>D49-B49</f>
        <v/>
      </c>
      <c r="F49" s="249" t="inlineStr">
        <is>
          <t>From Tab 09 Combined IS FY29E (no synergy)</t>
        </is>
      </c>
      <c r="G49" s="216" t="n"/>
      <c r="H49" s="216" t="n"/>
      <c r="I49" s="216" t="n"/>
      <c r="J49" s="216" t="n"/>
      <c r="K49" s="216" t="n"/>
    </row>
    <row r="50" ht="15" customHeight="1" s="166">
      <c r="A50" s="238" t="inlineStr">
        <is>
          <t>Plus: Synergies realized at run-rate ($M)</t>
        </is>
      </c>
      <c r="B50" s="239" t="n">
        <v>0</v>
      </c>
      <c r="C50" s="239">
        <f>B12/2</f>
        <v/>
      </c>
      <c r="D50" s="239">
        <f>B12</f>
        <v/>
      </c>
      <c r="E50" s="267" t="n"/>
      <c r="F50" s="252" t="inlineStr">
        <is>
          <t>Tab 15 row 12 synergy build applied to case</t>
        </is>
      </c>
      <c r="G50" s="216" t="n"/>
      <c r="H50" s="216" t="n"/>
      <c r="I50" s="216" t="n"/>
      <c r="J50" s="216" t="n"/>
      <c r="K50" s="216" t="n"/>
    </row>
    <row r="51" ht="15" customHeight="1" s="166">
      <c r="A51" s="221" t="inlineStr">
        <is>
          <t>Less: Steady-state integration cost ($M)</t>
        </is>
      </c>
      <c r="B51" s="222" t="n">
        <v>0</v>
      </c>
      <c r="C51" s="222" t="n">
        <v>-200</v>
      </c>
      <c r="D51" s="222" t="n">
        <v>-400</v>
      </c>
      <c r="E51" s="222">
        <f>D51-B51</f>
        <v/>
      </c>
      <c r="F51" s="249" t="inlineStr">
        <is>
          <t>Yr 4 residual integration cost (Floor: none because no realization)</t>
        </is>
      </c>
      <c r="G51" s="216" t="n"/>
      <c r="H51" s="216" t="n"/>
      <c r="I51" s="216" t="n"/>
      <c r="J51" s="216" t="n"/>
      <c r="K51" s="216" t="n"/>
    </row>
    <row r="52" ht="15" customHeight="1" s="166">
      <c r="A52" s="310" t="inlineStr">
        <is>
          <t xml:space="preserve">  Combined FY29E EBITDA post-synergy ($M)</t>
        </is>
      </c>
      <c r="B52" s="311">
        <f>B49+B50+B51</f>
        <v/>
      </c>
      <c r="C52" s="311">
        <f>C49+C50+C51</f>
        <v/>
      </c>
      <c r="D52" s="311">
        <f>D49+D50+D51</f>
        <v/>
      </c>
      <c r="E52" s="311">
        <f>D52-B52</f>
        <v/>
      </c>
      <c r="F52" s="312" t="inlineStr">
        <is>
          <t>FY29E EBITDA (post-synergy scenario)</t>
        </is>
      </c>
      <c r="G52" s="216" t="n"/>
      <c r="H52" s="216" t="n"/>
      <c r="I52" s="216" t="n"/>
      <c r="J52" s="216" t="n"/>
      <c r="K52" s="216" t="n"/>
    </row>
    <row r="53" ht="15" customHeight="1" s="166">
      <c r="A53" s="216" t="n"/>
      <c r="B53" s="216" t="n"/>
      <c r="C53" s="216" t="n"/>
      <c r="D53" s="216" t="n"/>
      <c r="E53" s="216" t="n"/>
      <c r="F53" s="216" t="n"/>
      <c r="G53" s="216" t="n"/>
      <c r="H53" s="216" t="n"/>
      <c r="I53" s="216" t="n"/>
      <c r="J53" s="216" t="n"/>
      <c r="K53" s="216" t="n"/>
    </row>
    <row r="54" ht="15" customHeight="1" s="166">
      <c r="A54" s="238" t="inlineStr">
        <is>
          <t>EV/EBITDA multiple applied</t>
        </is>
      </c>
      <c r="B54" s="239" t="n">
        <v>10</v>
      </c>
      <c r="C54" s="239" t="n">
        <v>10</v>
      </c>
      <c r="D54" s="239" t="n">
        <v>10</v>
      </c>
      <c r="E54" s="239">
        <f>D54-B54</f>
        <v/>
      </c>
      <c r="F54" s="252" t="inlineStr">
        <is>
          <t>Blended cable/streaming/studios; midpoint of Section 5 range</t>
        </is>
      </c>
      <c r="G54" s="216" t="n"/>
      <c r="H54" s="216" t="n"/>
      <c r="I54" s="216" t="n"/>
      <c r="J54" s="216" t="n"/>
      <c r="K54" s="216" t="n"/>
    </row>
    <row r="55" ht="15" customHeight="1" s="166">
      <c r="A55" s="310" t="inlineStr">
        <is>
          <t>Implied Enterprise Value ($B)</t>
        </is>
      </c>
      <c r="B55" s="313">
        <f>B52*B54/1000</f>
        <v/>
      </c>
      <c r="C55" s="313">
        <f>C52*C54/1000</f>
        <v/>
      </c>
      <c r="D55" s="313">
        <f>D52*D54/1000</f>
        <v/>
      </c>
      <c r="E55" s="313">
        <f>D55-B55</f>
        <v/>
      </c>
      <c r="F55" s="312" t="inlineStr">
        <is>
          <t>EBITDA × multiple, converted to $B</t>
        </is>
      </c>
      <c r="G55" s="216" t="n"/>
      <c r="H55" s="216" t="n"/>
      <c r="I55" s="216" t="n"/>
      <c r="J55" s="216" t="n"/>
      <c r="K55" s="216" t="n"/>
    </row>
    <row r="56" ht="15" customHeight="1" s="166">
      <c r="A56" s="238" t="inlineStr">
        <is>
          <t>Less: Pro forma net debt ($B, Tab 10 F31−F6)</t>
        </is>
      </c>
      <c r="B56" s="239" t="n">
        <v>-70.2</v>
      </c>
      <c r="C56" s="239" t="n">
        <v>-70.2</v>
      </c>
      <c r="D56" s="239" t="n">
        <v>-70.2</v>
      </c>
      <c r="E56" s="239">
        <f>D56-B56</f>
        <v/>
      </c>
      <c r="F56" s="252" t="inlineStr">
        <is>
          <t>PF net debt at close per filed 8-K Ex 99.2</t>
        </is>
      </c>
      <c r="G56" s="216" t="n"/>
      <c r="H56" s="216" t="n"/>
      <c r="I56" s="216" t="n"/>
      <c r="J56" s="216" t="n"/>
      <c r="K56" s="216" t="n"/>
    </row>
    <row r="57" ht="15" customHeight="1" s="166">
      <c r="A57" s="314" t="inlineStr">
        <is>
          <t xml:space="preserve">  Implied combined equity value ($B)</t>
        </is>
      </c>
      <c r="B57" s="315">
        <f>B55+B56</f>
        <v/>
      </c>
      <c r="C57" s="315">
        <f>C55+C56</f>
        <v/>
      </c>
      <c r="D57" s="315">
        <f>D55+D56</f>
        <v/>
      </c>
      <c r="E57" s="315">
        <f>D57-B57</f>
        <v/>
      </c>
      <c r="F57" s="316" t="inlineStr">
        <is>
          <t>EV less net debt = equity value</t>
        </is>
      </c>
      <c r="G57" s="216" t="n"/>
      <c r="H57" s="216" t="n"/>
      <c r="I57" s="216" t="n"/>
      <c r="J57" s="216" t="n"/>
      <c r="K57" s="216" t="n"/>
    </row>
    <row r="58" ht="15" customHeight="1" s="166">
      <c r="A58" s="216" t="n"/>
      <c r="B58" s="216" t="n"/>
      <c r="C58" s="216" t="n"/>
      <c r="D58" s="216" t="n"/>
      <c r="E58" s="216" t="n"/>
      <c r="F58" s="216" t="n"/>
      <c r="G58" s="216" t="n"/>
      <c r="H58" s="216" t="n"/>
      <c r="I58" s="216" t="n"/>
      <c r="J58" s="216" t="n"/>
      <c r="K58" s="216" t="n"/>
    </row>
    <row r="59" ht="15" customHeight="1" s="166">
      <c r="A59" s="221" t="inlineStr">
        <is>
          <t>Purchase consideration paid to acquire WBD ($B)</t>
        </is>
      </c>
      <c r="B59" s="222" t="n">
        <v>-97.3</v>
      </c>
      <c r="C59" s="222" t="n">
        <v>-97.3</v>
      </c>
      <c r="D59" s="222" t="n">
        <v>-97.3</v>
      </c>
      <c r="E59" s="222">
        <f>D59-B59</f>
        <v/>
      </c>
      <c r="F59" s="249" t="inlineStr">
        <is>
          <t>Tab 12 Part 1 total consideration</t>
        </is>
      </c>
      <c r="G59" s="216" t="n"/>
      <c r="H59" s="216" t="n"/>
      <c r="I59" s="216" t="n"/>
      <c r="J59" s="216" t="n"/>
      <c r="K59" s="216" t="n"/>
    </row>
    <row r="60" ht="15" customHeight="1" s="166">
      <c r="A60" s="228" t="inlineStr">
        <is>
          <t xml:space="preserve">  NET VALUE CREATION vs. purchase price ($B)</t>
        </is>
      </c>
      <c r="B60" s="317">
        <f>B57+B59</f>
        <v/>
      </c>
      <c r="C60" s="317">
        <f>C57+C59</f>
        <v/>
      </c>
      <c r="D60" s="317">
        <f>D57+D59</f>
        <v/>
      </c>
      <c r="E60" s="317">
        <f>D60-B60</f>
        <v/>
      </c>
      <c r="F60" s="318" t="inlineStr">
        <is>
          <t>Value created (or destroyed) vs. price paid</t>
        </is>
      </c>
      <c r="G60" s="216" t="n"/>
      <c r="H60" s="216" t="n"/>
      <c r="I60" s="216" t="n"/>
      <c r="J60" s="216" t="n"/>
      <c r="K60" s="216" t="n"/>
    </row>
    <row r="61" ht="15" customHeight="1" s="166">
      <c r="A61" s="216" t="n"/>
      <c r="B61" s="216" t="n"/>
      <c r="C61" s="216" t="n"/>
      <c r="D61" s="216" t="n"/>
      <c r="E61" s="216" t="n"/>
      <c r="F61" s="216" t="n"/>
      <c r="G61" s="216" t="n"/>
      <c r="H61" s="216" t="n"/>
      <c r="I61" s="216" t="n"/>
      <c r="J61" s="216" t="n"/>
      <c r="K61" s="216" t="n"/>
    </row>
    <row r="62" ht="15" customHeight="1" s="166">
      <c r="A62" s="236" t="inlineStr">
        <is>
          <t>INSTITUTE PRACTITIONER VIEW</t>
        </is>
      </c>
      <c r="G62" s="216" t="n"/>
      <c r="H62" s="216" t="n"/>
      <c r="I62" s="216" t="n"/>
      <c r="J62" s="216" t="n"/>
      <c r="K62" s="216" t="n"/>
    </row>
    <row r="63" ht="33.75" customHeight="1" s="166">
      <c r="A63" s="269" t="inlineStr">
        <is>
          <t>In the FLOOR case (zero synergies realized), the combined entity trades at approximately $95B of equity value against $97.3B of purchase consideration — a break-even outcome that requires the standalone WBD business plus PSKY refinancing to earn back the deal premium over five years.</t>
        </is>
      </c>
      <c r="G63" s="216" t="n"/>
      <c r="H63" s="216" t="n"/>
      <c r="I63" s="216" t="n"/>
      <c r="J63" s="216" t="n"/>
      <c r="K63" s="216" t="n"/>
    </row>
    <row r="64" ht="33.75" customHeight="1" s="166">
      <c r="A64" s="269" t="inlineStr">
        <is>
          <t>In the MID case (50% synergy realization), the combined entity trades at approximately $122B equity value, delivering roughly $25B of net value creation — a defensible practitioner base case.</t>
        </is>
      </c>
      <c r="G64" s="216" t="n"/>
      <c r="H64" s="216" t="n"/>
      <c r="I64" s="216" t="n"/>
      <c r="J64" s="216" t="n"/>
      <c r="K64" s="216" t="n"/>
    </row>
    <row r="65" ht="33.75" customHeight="1" s="166">
      <c r="A65" s="269" t="inlineStr">
        <is>
          <t>In the BASE case (100% synergy realization), the combined entity trades at approximately $150B equity value, delivering approximately $52B of net value creation. This is the case management would present at an approval hearing.</t>
        </is>
      </c>
      <c r="G65" s="216" t="n"/>
      <c r="H65" s="216" t="n"/>
      <c r="I65" s="216" t="n"/>
      <c r="J65" s="216" t="n"/>
      <c r="K65" s="216" t="n"/>
    </row>
    <row r="66" ht="33.75" customHeight="1" s="166">
      <c r="A66" s="269" t="inlineStr">
        <is>
          <t>The KEY INSIGHT: even the FLOOR case is not a value-destruction scenario. This is why the deal cleared federal antitrust review and shareholder vote despite the aggressive purchase premium — the WBD assets alone plus refinancing efficiencies can approximately underwrite the price paid. Synergies are the upside case, not the required case.</t>
        </is>
      </c>
      <c r="G66" s="216" t="n"/>
      <c r="H66" s="216" t="n"/>
      <c r="I66" s="216" t="n"/>
      <c r="J66" s="216" t="n"/>
      <c r="K66" s="216" t="n"/>
    </row>
    <row r="67" ht="33.75" customHeight="1" s="166">
      <c r="A67" s="269" t="inlineStr">
        <is>
          <t>CAVEAT: this analysis assumes the debt-service burden ($6.5B pro forma FY25 interest expense per Tab 09) is sustainable. Under a scenario where combined-entity operating cash flow falls short of debt service (e.g., accelerated cord-cutting, sports rights renewal shocks), the FLOOR case becomes materially worse. Practitioners briefing their board should stress-test the interest-coverage ratio at the FLOOR case, not just headline value.</t>
        </is>
      </c>
      <c r="G67" s="216" t="n"/>
      <c r="H67" s="216" t="n"/>
      <c r="I67" s="216" t="n"/>
      <c r="J67" s="216" t="n"/>
      <c r="K67" s="216" t="n"/>
    </row>
    <row r="68" ht="15" customHeight="1" s="166">
      <c r="A68" s="216" t="n"/>
      <c r="B68" s="216" t="n"/>
      <c r="C68" s="216" t="n"/>
      <c r="D68" s="216" t="n"/>
      <c r="E68" s="216" t="n"/>
      <c r="F68" s="216" t="n"/>
      <c r="G68" s="216" t="n"/>
      <c r="H68" s="216" t="n"/>
      <c r="I68" s="216" t="n"/>
      <c r="J68" s="216" t="n"/>
      <c r="K68" s="216" t="n"/>
    </row>
    <row r="69" ht="15" customHeight="1" s="166">
      <c r="A69" s="216" t="n"/>
      <c r="B69" s="216" t="n"/>
      <c r="C69" s="216" t="n"/>
      <c r="D69" s="216" t="n"/>
      <c r="E69" s="216" t="n"/>
      <c r="F69" s="216" t="n"/>
      <c r="G69" s="216" t="n"/>
      <c r="H69" s="216" t="n"/>
      <c r="I69" s="216" t="n"/>
      <c r="J69" s="216" t="n"/>
      <c r="K69" s="216" t="n"/>
    </row>
    <row r="70" ht="15" customHeight="1" s="166">
      <c r="A70" s="216" t="n"/>
      <c r="B70" s="216" t="n"/>
      <c r="C70" s="216" t="n"/>
      <c r="D70" s="216" t="n"/>
      <c r="E70" s="216" t="n"/>
      <c r="F70" s="216" t="n"/>
      <c r="G70" s="216" t="n"/>
      <c r="H70" s="216" t="n"/>
      <c r="I70" s="216" t="n"/>
      <c r="J70" s="216" t="n"/>
      <c r="K70" s="216" t="n"/>
    </row>
  </sheetData>
  <mergeCells count="8">
    <mergeCell ref="A45:H45"/>
    <mergeCell ref="A63:F63"/>
    <mergeCell ref="A66:F66"/>
    <mergeCell ref="A67:F67"/>
    <mergeCell ref="A62:F62"/>
    <mergeCell ref="A46:H46"/>
    <mergeCell ref="A64:F64"/>
    <mergeCell ref="A65:F65"/>
  </mergeCells>
  <printOptions horizontalCentered="1" verticalCentered="0" headings="0" gridLines="0" gridLinesSet="1"/>
  <pageMargins left="0.3" right="0.3" top="0.5" bottom="0.5" header="0.2" footer="0.2"/>
  <pageSetup orientation="landscape" paperSize="1" scale="100" fitToHeight="0" fitToWidth="1" pageOrder="downThenOver" blackAndWhite="0" draft="0" horizontalDpi="300" verticalDpi="300" copies="1"/>
  <headerFooter differentOddEven="0" differentFirst="0">
    <oddHeader>&amp;L&amp;9 Baratelli Institute&amp;C&amp;10 Paramount / Warner Bros. Discovery — Three-Statement Model&amp;R&amp;9 &amp;P of &amp;N</oddHeader>
    <oddFooter>&amp;L&amp;9 &amp;K1F3A5FBARATELLI INSTITUTE · MENTORING AT SCALE&amp;C&amp;8 Not audited. Illustrative Institute analysis.&amp;R&amp;8 &amp;D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 fitToPage="0"/>
  </sheetPr>
  <dimension ref="B2:C77"/>
  <sheetViews>
    <sheetView workbookViewId="0">
      <selection activeCell="A1" sqref="A1"/>
    </sheetView>
  </sheetViews>
  <sheetFormatPr baseColWidth="8" defaultRowHeight="15"/>
  <cols>
    <col width="4" customWidth="1" style="166" min="1" max="1"/>
    <col width="34" customWidth="1" style="166" min="2" max="2"/>
    <col width="72" customWidth="1" style="166" min="3" max="3"/>
    <col width="3" customWidth="1" style="166" min="4" max="4"/>
  </cols>
  <sheetData>
    <row r="2" ht="18" customHeight="1" s="166">
      <c r="B2" s="322" t="inlineStr">
        <is>
          <t>THE BARATELLI INSTITUTE</t>
        </is>
      </c>
    </row>
    <row r="4" ht="30" customHeight="1" s="166">
      <c r="B4" s="332" t="inlineStr">
        <is>
          <t>Paramount / WBD Model — Notes &amp; Conventions</t>
        </is>
      </c>
    </row>
    <row r="5" ht="16" customHeight="1" s="166">
      <c r="B5" s="323" t="inlineStr">
        <is>
          <t>Read this first before working through the tabs.</t>
        </is>
      </c>
    </row>
    <row r="6" ht="5" customHeight="1" s="166">
      <c r="B6" s="326" t="n"/>
      <c r="C6" s="326" t="n"/>
    </row>
    <row r="8" ht="24" customHeight="1" s="166">
      <c r="B8" s="327" t="inlineStr">
        <is>
          <t>MODEL BASIS</t>
        </is>
      </c>
    </row>
    <row r="9" ht="23" customHeight="1" s="166">
      <c r="B9" s="328" t="inlineStr">
        <is>
          <t>Reporting basis</t>
        </is>
      </c>
      <c r="C9" s="329" t="inlineStr">
        <is>
          <t>$ millions, unless noted</t>
        </is>
      </c>
    </row>
    <row r="10" ht="23" customHeight="1" s="166">
      <c r="B10" s="328" t="inlineStr">
        <is>
          <t>Fiscal year convention</t>
        </is>
      </c>
      <c r="C10" s="330" t="inlineStr">
        <is>
          <t>Calendar year end December 31</t>
        </is>
      </c>
    </row>
    <row r="11" ht="23" customHeight="1" s="166">
      <c r="B11" s="328" t="inlineStr">
        <is>
          <t>Model date</t>
        </is>
      </c>
      <c r="C11" s="329" t="inlineStr">
        <is>
          <t>July 2026</t>
        </is>
      </c>
    </row>
    <row r="12" ht="53" customHeight="1" s="166">
      <c r="B12" s="328" t="inlineStr">
        <is>
          <t>Model scope</t>
        </is>
      </c>
      <c r="C12" s="330" t="inlineStr">
        <is>
          <t>Snapshot from filed 8-K Exhibit 99.2 — not a forward forecast. Presents (a) a sample 12 months of combined operations using the FY2025 pro forma income statement, and (b) the post-close balance sheet as of 3/31/2026.</t>
        </is>
      </c>
    </row>
    <row r="13" ht="113" customHeight="1" s="166">
      <c r="B13" s="328" t="inlineStr">
        <is>
          <t>Why no Q1 2026 interim IS</t>
        </is>
      </c>
      <c r="C13" s="329" t="inlineStr">
        <is>
          <t>The three-month interim income statement was DELIBERATELY EXCLUDED — not omitted in error. The filed 8-K Exhibit 99.2 contains both an FY2025 pro forma IS and a three-months-ended 3/31/2026 pro forma IS; this model reproduces only the FY2025 IS for two reasons: (1) WBD's Q1 2026 results were distorted by the one-time $2.8B Netflix settlement payment, which makes the three-month stub misleading as a run-rate proxy; (2) media businesses have material seasonality (Q1 is a low quarter for both companies), so annualizing a Q1 stub materially misstates scale. Readers who need the interim IS should pull it from the filed 8-K.</t>
        </is>
      </c>
    </row>
    <row r="14" ht="68" customHeight="1" s="166">
      <c r="B14" s="328" t="inlineStr">
        <is>
          <t>This is a snapshot, not a forecast</t>
        </is>
      </c>
      <c r="C14" s="330" t="inlineStr">
        <is>
          <t>No FY2026E, FY2027E, or FY2028E columns appear in this workbook by design. The IS / BS / CF tabs reproduce what Paramount Skydance filed in Exhibit 99.2 — nothing more. The analytical layer (segment valuation, synergy phase-in, sensitivity) sits on the Sum of the Parts and Synergies tabs, where the forward-looking judgment belongs and is labeled.</t>
        </is>
      </c>
    </row>
    <row r="16" ht="24" customHeight="1" s="166">
      <c r="B16" s="327" t="inlineStr">
        <is>
          <t>PURCHASE PRICE ALLOCATION (ASC 805)</t>
        </is>
      </c>
    </row>
    <row r="17" ht="23" customHeight="1" s="166">
      <c r="B17" s="328" t="inlineStr">
        <is>
          <t>Approach</t>
        </is>
      </c>
      <c r="C17" s="329" t="inlineStr">
        <is>
          <t>Sum-of-standalones consolidation with two adjustment columns per ASC 805.</t>
        </is>
      </c>
    </row>
    <row r="18" ht="38" customHeight="1" s="166">
      <c r="B18" s="328" t="inlineStr">
        <is>
          <t>WBD Elimination column</t>
        </is>
      </c>
      <c r="C18" s="330" t="inlineStr">
        <is>
          <t>Removes WBD's pre-close book values: content, goodwill, intangibles, common stock, retained deficit, AOCI, refinanced long-term debt.</t>
        </is>
      </c>
    </row>
    <row r="19" ht="53" customHeight="1" s="166">
      <c r="B19" s="328" t="inlineStr">
        <is>
          <t>PPA plus New Deal column</t>
        </is>
      </c>
      <c r="C19" s="329" t="inlineStr">
        <is>
          <t>Adds fresh-start fair value: content library $22B, identifiable intangibles $19.6B (ex content), new residual goodwill $71.5B, sovereign wealth equity $24B, PSKY new stock $81B, new $15B debt.</t>
        </is>
      </c>
    </row>
    <row r="20" ht="38" customHeight="1" s="166">
      <c r="B20" s="328" t="inlineStr">
        <is>
          <t>Goodwill as residual</t>
        </is>
      </c>
      <c r="C20" s="330" t="inlineStr">
        <is>
          <t>New goodwill computed as the plug that makes Total Assets = Total Liabilities and Equity. Standard PPA practice under ASC 805.</t>
        </is>
      </c>
    </row>
    <row r="22" ht="24" customHeight="1" s="166">
      <c r="B22" s="327" t="inlineStr">
        <is>
          <t>NOL TREATMENT  ·  IRC §382</t>
        </is>
      </c>
    </row>
    <row r="23" ht="38" customHeight="1" s="166">
      <c r="B23" s="328" t="inlineStr">
        <is>
          <t>WBD federal NOL carryforward at 12/31/2025</t>
        </is>
      </c>
      <c r="C23" s="329" t="inlineStr">
        <is>
          <t>$10.6B per WBD FY2025 Form 10-K Note 15 (Income Taxes); indefinite-life under the 2017 Tax Cuts and Jobs Act; state NOL ~$18-22B on a jurisdiction-blended basis.</t>
        </is>
      </c>
    </row>
    <row r="24" ht="38" customHeight="1" s="166">
      <c r="B24" s="328" t="inlineStr">
        <is>
          <t>PSKY NOL</t>
        </is>
      </c>
      <c r="C24" s="330" t="inlineStr">
        <is>
          <t>~$3B carryforward per legacy PARA plus PSKY inaugural 10-K. ACQUIRER-side NOL — not §382-limited by this deal.</t>
        </is>
      </c>
    </row>
    <row r="25" ht="23" customHeight="1" s="166">
      <c r="B25" s="328" t="inlineStr">
        <is>
          <t>§382 base annual limitation on WBD NOL</t>
        </is>
      </c>
      <c r="C25" s="329" t="inlineStr">
        <is>
          <t>$3.48B per year (= $81B pre-change equity × 4.30% long-term tax-exempt rate).</t>
        </is>
      </c>
    </row>
    <row r="26" ht="38" customHeight="1" s="166">
      <c r="B26" s="328" t="inlineStr">
        <is>
          <t>Blended federal + state effective corporate tax rate</t>
        </is>
      </c>
      <c r="C26" s="330" t="inlineStr">
        <is>
          <t>24.5% (federal 21% + weighted state 4.5% net of federal deduction; Delaware / New York / California operating footprint).</t>
        </is>
      </c>
    </row>
    <row r="27" ht="23" customHeight="1" s="166">
      <c r="B27" s="328" t="inlineStr">
        <is>
          <t>Annual cash tax savings from NOL utilization</t>
        </is>
      </c>
      <c r="C27" s="329" t="inlineStr">
        <is>
          <t>$0.85B per year ($3.48B × 24.5%).</t>
        </is>
      </c>
    </row>
    <row r="28" ht="23" customHeight="1" s="166">
      <c r="B28" s="328" t="inlineStr">
        <is>
          <t>WACC used for present-value discount</t>
        </is>
      </c>
      <c r="C28" s="330" t="inlineStr">
        <is>
          <t>8.0%</t>
        </is>
      </c>
    </row>
    <row r="29" ht="38" customHeight="1" s="166">
      <c r="B29" s="328" t="inlineStr">
        <is>
          <t>PV of §382-usable NOL as DTA at close</t>
        </is>
      </c>
      <c r="C29" s="329" t="inlineStr">
        <is>
          <t>$2.3B (Institute illustrative estimate; PV of $0.85B per year over 3.0 years at 8% WACC; subject to further valuation allowance).</t>
        </is>
      </c>
    </row>
    <row r="31" ht="24" customHeight="1" s="166">
      <c r="B31" s="327" t="inlineStr">
        <is>
          <t>SYNERGY DISCLOSURE</t>
        </is>
      </c>
    </row>
    <row r="32" ht="23" customHeight="1" s="166">
      <c r="B32" s="328" t="inlineStr">
        <is>
          <t>Announced synergies</t>
        </is>
      </c>
      <c r="C32" s="329" t="inlineStr">
        <is>
          <t>$5.5B run-rate (mid-point of $5-6B S-4 filing / press release range).</t>
        </is>
      </c>
    </row>
    <row r="33" ht="23" customHeight="1" s="166">
      <c r="B33" s="328" t="inlineStr">
        <is>
          <t>Phase-in schedule</t>
        </is>
      </c>
      <c r="C33" s="330" t="inlineStr">
        <is>
          <t>Year 1: 20% ($1.1B). Year 2: 60% ($3.3B). Year 3-4: 100% ($5.5B).</t>
        </is>
      </c>
    </row>
    <row r="34" ht="53" customHeight="1" s="166">
      <c r="B34" s="328" t="inlineStr">
        <is>
          <t>Composition</t>
        </is>
      </c>
      <c r="C34" s="329" t="inlineStr">
        <is>
          <t>Predominantly non-headcount: single ERP system, streaming platform consolidation, cloud, procurement, corporate G&amp;A. Headcount reductions are less than half the total per Paramount disclosure.</t>
        </is>
      </c>
    </row>
    <row r="36" ht="24" customHeight="1" s="166">
      <c r="B36" s="327" t="inlineStr">
        <is>
          <t>SOURCES</t>
        </is>
      </c>
    </row>
    <row r="37" ht="23" customHeight="1" s="166">
      <c r="B37" s="328" t="inlineStr">
        <is>
          <t>WBD FY2025 Form 10-K</t>
        </is>
      </c>
      <c r="C37" s="329" t="inlineStr">
        <is>
          <t>Filed February 2026, wbd-20251231.</t>
        </is>
      </c>
    </row>
    <row r="38" ht="23" customHeight="1" s="166">
      <c r="B38" s="328" t="inlineStr">
        <is>
          <t>Legacy PARA FY2024 Form 10-K</t>
        </is>
      </c>
      <c r="C38" s="330" t="inlineStr">
        <is>
          <t>Filed February 2025 (as amended April 2025).</t>
        </is>
      </c>
    </row>
    <row r="39" ht="23" customHeight="1" s="166">
      <c r="B39" s="328" t="inlineStr">
        <is>
          <t>PSKY inaugural FY2025 Form 10-K</t>
        </is>
      </c>
      <c r="C39" s="329" t="inlineStr">
        <is>
          <t>Filed February 2026, psky-20251231.</t>
        </is>
      </c>
    </row>
    <row r="40" ht="53" customHeight="1" s="166">
      <c r="B40" s="328" t="inlineStr">
        <is>
          <t>Paramount 8-K Exhibit 99.2 pro forma</t>
        </is>
      </c>
      <c r="C40" s="330" t="inlineStr">
        <is>
          <t>Filed 2026 with Merger Agreement. Contains unaudited pro forma condensed combined income statement (FY2025) and balance sheet as of 3/31/2026. Model reproduces these two statements as filed; no forward projections added.</t>
        </is>
      </c>
    </row>
    <row r="41" ht="23" customHeight="1" s="166">
      <c r="B41" s="328" t="inlineStr">
        <is>
          <t>Paramount announcement press release</t>
        </is>
      </c>
      <c r="C41" s="329" t="inlineStr">
        <is>
          <t>February 2, 2026, ir.paramount.com news releases.</t>
        </is>
      </c>
    </row>
    <row r="42" ht="23" customHeight="1" s="166">
      <c r="B42" s="328" t="inlineStr">
        <is>
          <t>Multiples benchmarks</t>
        </is>
      </c>
      <c r="C42" s="330" t="inlineStr">
        <is>
          <t>Bloomberg / Refinitiv July 2026 snapshots, cross-checked against 10-Q disclosures.</t>
        </is>
      </c>
    </row>
    <row r="44" ht="24" customHeight="1" s="166">
      <c r="B44" s="327" t="inlineStr">
        <is>
          <t>GLOSSARY  ·  TERMS AND ACRONYMS</t>
        </is>
      </c>
    </row>
    <row r="45" ht="68" customHeight="1" s="166">
      <c r="B45" s="328" t="inlineStr">
        <is>
          <t>Transaction Adjustments (Txn Adj)</t>
        </is>
      </c>
      <c r="C45" s="329" t="inlineStr">
        <is>
          <t>The closing-day accounting entries on the combined income statement and balance sheet: payment of cash consideration to WBD shareholders, elimination of WBD's pre-close book equity, issuance of new PSKY Class B stock to the PIPE syndicate, and fair-value adjustments to acquired assets under ASC 805.</t>
        </is>
      </c>
    </row>
    <row r="46" ht="38" customHeight="1" s="166">
      <c r="B46" s="328" t="inlineStr">
        <is>
          <t>Debt Adjustments (Debt Adj)</t>
        </is>
      </c>
      <c r="C46" s="330" t="inlineStr">
        <is>
          <t>The financing-side entries at close: new $15B debt issuance, $12.8B WBD notes exchanged 1:1 into new PSKY second-lien notes, and deferred financing costs.</t>
        </is>
      </c>
    </row>
    <row r="47" ht="38" customHeight="1" s="166">
      <c r="B47" s="328" t="inlineStr">
        <is>
          <t>Pro Forma (PF)</t>
        </is>
      </c>
      <c r="C47" s="329" t="inlineStr">
        <is>
          <t>What the combined entity would look like as if the transaction had already closed. FY25 PF = FY2025 pro forma; 2026 PF at close = the post-close balance sheet as of 3/31/2026.</t>
        </is>
      </c>
    </row>
    <row r="48" ht="23" customHeight="1" s="166">
      <c r="B48" s="328" t="inlineStr">
        <is>
          <t>Income Statement (IS)</t>
        </is>
      </c>
      <c r="C48" s="330" t="inlineStr">
        <is>
          <t>Revenue, expenses, and profit for a period.</t>
        </is>
      </c>
    </row>
    <row r="49" ht="23" customHeight="1" s="166">
      <c r="B49" s="328" t="inlineStr">
        <is>
          <t>Balance Sheet (BS)</t>
        </is>
      </c>
      <c r="C49" s="329" t="inlineStr">
        <is>
          <t>Assets, liabilities, and equity at a point in time.</t>
        </is>
      </c>
    </row>
    <row r="50" ht="23" customHeight="1" s="166">
      <c r="B50" s="328" t="inlineStr">
        <is>
          <t>Cash Flow (CF) Statement</t>
        </is>
      </c>
      <c r="C50" s="330" t="inlineStr">
        <is>
          <t>Cash generated and consumed by operations, investing, and financing.</t>
        </is>
      </c>
    </row>
    <row r="51" ht="23" customHeight="1" s="166">
      <c r="B51" s="328" t="inlineStr">
        <is>
          <t>EV — Enterprise Value</t>
        </is>
      </c>
      <c r="C51" s="329" t="inlineStr">
        <is>
          <t>Equity value plus net debt. What it costs to acquire the whole business.</t>
        </is>
      </c>
    </row>
    <row r="52" ht="38" customHeight="1" s="166">
      <c r="B52" s="328" t="inlineStr">
        <is>
          <t>EBITDA</t>
        </is>
      </c>
      <c r="C52" s="330" t="inlineStr">
        <is>
          <t>Earnings Before Interest, Taxes, Depreciation, and Amortization. A proxy for operating cash generation.</t>
        </is>
      </c>
    </row>
    <row r="53" ht="38" customHeight="1" s="166">
      <c r="B53" s="328" t="inlineStr">
        <is>
          <t>EV / EBITDA</t>
        </is>
      </c>
      <c r="C53" s="329" t="inlineStr">
        <is>
          <t>The enterprise value multiple — how many years of EBITDA the purchase price represents. Higher = more expensive.</t>
        </is>
      </c>
    </row>
    <row r="54" ht="23" customHeight="1" s="166">
      <c r="B54" s="328" t="inlineStr">
        <is>
          <t>SOTP — Sum of the Parts</t>
        </is>
      </c>
      <c r="C54" s="330" t="inlineStr">
        <is>
          <t>A valuation where each business segment is valued separately, then added together.</t>
        </is>
      </c>
    </row>
    <row r="55" ht="38" customHeight="1" s="166">
      <c r="B55" s="328" t="inlineStr">
        <is>
          <t>PPA — Purchase Price Allocation</t>
        </is>
      </c>
      <c r="C55" s="329" t="inlineStr">
        <is>
          <t>The ASC 805 process of allocating the purchase price across fair-value assets with the residual going to goodwill.</t>
        </is>
      </c>
    </row>
    <row r="56" ht="38" customHeight="1" s="166">
      <c r="B56" s="328" t="inlineStr">
        <is>
          <t>WACC — Weighted Average Cost of Capital</t>
        </is>
      </c>
      <c r="C56" s="330" t="inlineStr">
        <is>
          <t>The blended discount rate reflecting the mix of debt and equity used to finance a business.</t>
        </is>
      </c>
    </row>
    <row r="57" ht="38" customHeight="1" s="166">
      <c r="B57" s="328" t="inlineStr">
        <is>
          <t>PV — Present Value</t>
        </is>
      </c>
      <c r="C57" s="329" t="inlineStr">
        <is>
          <t>Today's value of a future cash flow, discounted at a rate reflecting the time value of money and risk.</t>
        </is>
      </c>
    </row>
    <row r="58" ht="38" customHeight="1" s="166">
      <c r="B58" s="328" t="inlineStr">
        <is>
          <t>FCF — Free Cash Flow</t>
        </is>
      </c>
      <c r="C58" s="330" t="inlineStr">
        <is>
          <t>Operating cash flow minus capital expenditures. Cash truly available to shareholders and creditors.</t>
        </is>
      </c>
    </row>
    <row r="59" ht="23" customHeight="1" s="166">
      <c r="B59" s="328" t="inlineStr">
        <is>
          <t>OCF — Operating Cash Flow</t>
        </is>
      </c>
      <c r="C59" s="329" t="inlineStr">
        <is>
          <t>Cash generated by ongoing operations before capex.</t>
        </is>
      </c>
    </row>
    <row r="60" ht="38" customHeight="1" s="166">
      <c r="B60" s="328" t="inlineStr">
        <is>
          <t>FV — Fair Value</t>
        </is>
      </c>
      <c r="C60" s="330" t="inlineStr">
        <is>
          <t>The market-observable price for an asset (used in ASC 805 to step assets up to their acquisition-date fair value).</t>
        </is>
      </c>
    </row>
    <row r="61" ht="23" customHeight="1" s="166">
      <c r="B61" s="328" t="inlineStr">
        <is>
          <t>NCI — Noncontrolling Interest</t>
        </is>
      </c>
      <c r="C61" s="329" t="inlineStr">
        <is>
          <t>The portion of a subsidiary's equity not owned by the parent (minority stake).</t>
        </is>
      </c>
    </row>
    <row r="62" ht="23" customHeight="1" s="166">
      <c r="B62" s="328" t="inlineStr">
        <is>
          <t>DTA — Deferred Tax Asset</t>
        </is>
      </c>
      <c r="C62" s="330" t="inlineStr">
        <is>
          <t>The tax benefit expected from future NOL utilization, recorded on the balance sheet.</t>
        </is>
      </c>
    </row>
    <row r="63" ht="38" customHeight="1" s="166">
      <c r="B63" s="328" t="inlineStr">
        <is>
          <t>AOCI — Accumulated Other Comprehensive Income</t>
        </is>
      </c>
      <c r="C63" s="329" t="inlineStr">
        <is>
          <t>Cumulative other-comprehensive-income items like foreign-currency translation and pension adjustments.</t>
        </is>
      </c>
    </row>
    <row r="64" ht="38" customHeight="1" s="166">
      <c r="B64" s="328" t="inlineStr">
        <is>
          <t>ASC 805</t>
        </is>
      </c>
      <c r="C64" s="330" t="inlineStr">
        <is>
          <t>Accounting Standards Codification 805 — the U.S. GAAP standard governing business combinations.</t>
        </is>
      </c>
    </row>
    <row r="65" ht="38" customHeight="1" s="166">
      <c r="B65" s="328" t="inlineStr">
        <is>
          <t>NOL — Net Operating Loss</t>
        </is>
      </c>
      <c r="C65" s="329" t="inlineStr">
        <is>
          <t>A taxable loss carryforward that offsets future taxable income and reduces cash taxes owed.</t>
        </is>
      </c>
    </row>
    <row r="66" ht="38" customHeight="1" s="166">
      <c r="B66" s="328" t="inlineStr">
        <is>
          <t>§382 — IRC Section 382</t>
        </is>
      </c>
      <c r="C66" s="330" t="inlineStr">
        <is>
          <t>The Internal Revenue Code provision that limits how much of a target's NOL the acquirer can use each year after an ownership change.</t>
        </is>
      </c>
    </row>
    <row r="67" ht="23" customHeight="1" s="166">
      <c r="B67" s="328" t="inlineStr">
        <is>
          <t>IRC — Internal Revenue Code</t>
        </is>
      </c>
      <c r="C67" s="329" t="inlineStr">
        <is>
          <t>The federal tax law.</t>
        </is>
      </c>
    </row>
    <row r="68" ht="38" customHeight="1" s="166">
      <c r="B68" s="328" t="inlineStr">
        <is>
          <t>TCJA — Tax Cuts and Jobs Act</t>
        </is>
      </c>
      <c r="C68" s="330" t="inlineStr">
        <is>
          <t>The 2017 U.S. federal tax reform that made NOLs indefinite-life and capped their annual use at 80% of taxable income.</t>
        </is>
      </c>
    </row>
    <row r="69" ht="38" customHeight="1" s="166">
      <c r="B69" s="328" t="inlineStr">
        <is>
          <t>LTTER — Long-Term Tax-Exempt Rate</t>
        </is>
      </c>
      <c r="C69" s="329" t="inlineStr">
        <is>
          <t>The federal rate that sets the §382 annual NOL utilization limit; published monthly by the IRS.</t>
        </is>
      </c>
    </row>
    <row r="70" ht="38" customHeight="1" s="166">
      <c r="B70" s="328" t="inlineStr">
        <is>
          <t>PIPE — Private Investment in Public Equity</t>
        </is>
      </c>
      <c r="C70" s="330" t="inlineStr">
        <is>
          <t>A private placement of new public-company stock, priced at (or floored at) a defined VWAP.</t>
        </is>
      </c>
    </row>
    <row r="71" ht="23" customHeight="1" s="166">
      <c r="B71" s="328" t="inlineStr">
        <is>
          <t>VWAP — Volume-Weighted Average Price</t>
        </is>
      </c>
      <c r="C71" s="329" t="inlineStr">
        <is>
          <t>The average trade price over a period, weighted by share volume.</t>
        </is>
      </c>
    </row>
    <row r="72" ht="38" customHeight="1" s="166">
      <c r="B72" s="328" t="inlineStr">
        <is>
          <t>PSKY — Paramount Skydance Corporation</t>
        </is>
      </c>
      <c r="C72" s="330" t="inlineStr">
        <is>
          <t>Nasdaq ticker for the merged Paramount post the August 2025 Skydance transaction. The acquirer.</t>
        </is>
      </c>
    </row>
    <row r="73" ht="23" customHeight="1" s="166">
      <c r="B73" s="328" t="inlineStr">
        <is>
          <t>WBD / WBDA — Warner Bros. Discovery</t>
        </is>
      </c>
      <c r="C73" s="329" t="inlineStr">
        <is>
          <t>The target. Post-announcement ticker on Nasdaq is WBDA; pre-deal was WBD.</t>
        </is>
      </c>
    </row>
    <row r="74" ht="23" customHeight="1" s="166">
      <c r="B74" s="328" t="inlineStr">
        <is>
          <t>PARA — Legacy Paramount Global</t>
        </is>
      </c>
      <c r="C74" s="330" t="inlineStr">
        <is>
          <t>Pre-Skydance Paramount ticker; retired at the Skydance close on 8/7/2025.</t>
        </is>
      </c>
    </row>
    <row r="75" ht="23" customHeight="1" s="166">
      <c r="B75" s="328" t="inlineStr">
        <is>
          <t>PIF — Public Investment Fund</t>
        </is>
      </c>
      <c r="C75" s="329" t="inlineStr">
        <is>
          <t>Saudi Arabia's sovereign wealth fund; PIPE syndicate participant.</t>
        </is>
      </c>
    </row>
    <row r="76" ht="23" customHeight="1" s="166">
      <c r="B76" s="328" t="inlineStr">
        <is>
          <t>QIA — Qatar Investment Authority</t>
        </is>
      </c>
      <c r="C76" s="330" t="inlineStr">
        <is>
          <t>Qatar's sovereign wealth fund; PIPE syndicate participant.</t>
        </is>
      </c>
    </row>
    <row r="77" ht="23" customHeight="1" s="166">
      <c r="B77" s="328" t="inlineStr">
        <is>
          <t>ADIA — Abu Dhabi Investment Authority</t>
        </is>
      </c>
      <c r="C77" s="329" t="inlineStr">
        <is>
          <t>One of Abu Dhabi's sovereign wealth vehicles; PIPE syndicate participant.</t>
        </is>
      </c>
    </row>
  </sheetData>
  <mergeCells count="8">
    <mergeCell ref="B44:C44"/>
    <mergeCell ref="B16:C16"/>
    <mergeCell ref="B5:C5"/>
    <mergeCell ref="B22:C22"/>
    <mergeCell ref="B36:C36"/>
    <mergeCell ref="B31:C31"/>
    <mergeCell ref="B8:C8"/>
    <mergeCell ref="B4:C4"/>
  </mergeCells>
  <pageMargins left="0.4" right="0.4" top="0.6" bottom="0.6" header="0.5" footer="0.5"/>
  <pageSetup orientation="landscape" paperSize="1" fitToHeight="0" fitToWidth="1"/>
  <headerFooter>
    <oddHeader>&amp;C&amp;10 &amp;K1F3A5FParamount / Warner Bros. Discovery — Notes &amp; Conventions</oddHeader>
    <oddFooter>&amp;L&amp;9 &amp;K1F3A5FBARATELLI INSTITUTE · MENTORING AT SCALE&amp;C&amp;9 &amp;K555555Not audited. Illustrative Institute analysis.&amp;R&amp;9 Page &amp;P of &amp;N</oddFooter>
    <evenHeader/>
    <evenFooter/>
    <firstHeader/>
    <firstFooter/>
  </headerFooter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1"/>
  </sheetPr>
  <dimension ref="A1:J33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42" customWidth="1" style="165" min="1" max="1"/>
    <col width="14" customWidth="1" style="165" min="2" max="10"/>
  </cols>
  <sheetData>
    <row r="1" ht="19.5" customHeight="1" s="166">
      <c r="A1" s="198" t="inlineStr">
        <is>
          <t>Assumptions &amp; Inputs</t>
        </is>
      </c>
    </row>
    <row r="2" ht="15" customHeight="1" s="166">
      <c r="A2" s="199" t="inlineStr">
        <is>
          <t>All hard-coded drivers for the standalone and combined projections; edit blue-text cells to run alternate scenarios</t>
        </is>
      </c>
    </row>
    <row r="3" ht="15" customHeight="1" s="166">
      <c r="A3" s="200" t="n"/>
      <c r="B3" s="200" t="n"/>
      <c r="C3" s="200" t="n"/>
      <c r="D3" s="200" t="n"/>
      <c r="E3" s="200" t="n"/>
      <c r="F3" s="200" t="n"/>
      <c r="G3" s="200" t="n"/>
      <c r="H3" s="200" t="n"/>
      <c r="I3" s="200" t="n"/>
      <c r="J3" s="200" t="n"/>
    </row>
    <row r="4" ht="19.5" customHeight="1" s="166">
      <c r="A4" s="201" t="inlineStr">
        <is>
          <t>DEAL TERMS</t>
        </is>
      </c>
    </row>
    <row r="5" ht="15" customHeight="1" s="166">
      <c r="A5" s="202" t="inlineStr">
        <is>
          <t>Announcement date</t>
        </is>
      </c>
      <c r="B5" s="203" t="inlineStr">
        <is>
          <t>February 2026</t>
        </is>
      </c>
    </row>
    <row r="6" ht="15" customHeight="1" s="166">
      <c r="A6" s="202" t="inlineStr">
        <is>
          <t>Reference share price (WBD)</t>
        </is>
      </c>
      <c r="B6" s="204" t="n">
        <v>31</v>
      </c>
      <c r="C6" s="205" t="inlineStr">
        <is>
          <t>$/share</t>
        </is>
      </c>
    </row>
    <row r="7" ht="15" customHeight="1" s="166">
      <c r="A7" s="202" t="inlineStr">
        <is>
          <t>WBD diluted shares outstanding (billions)</t>
        </is>
      </c>
      <c r="B7" s="204" t="n">
        <v>2.6</v>
      </c>
      <c r="C7" s="205" t="inlineStr">
        <is>
          <t>billion shares</t>
        </is>
      </c>
    </row>
    <row r="8" ht="15" customHeight="1" s="166">
      <c r="A8" s="202" t="inlineStr">
        <is>
          <t>Equity value ($mm)</t>
        </is>
      </c>
      <c r="B8" s="204" t="n">
        <v>81000</v>
      </c>
      <c r="C8" s="205" t="inlineStr">
        <is>
          <t>$mm</t>
        </is>
      </c>
    </row>
    <row r="9" ht="15" customHeight="1" s="166">
      <c r="A9" s="202" t="inlineStr">
        <is>
          <t>Assumed net debt at close ($mm)</t>
        </is>
      </c>
      <c r="B9" s="204" t="n">
        <v>37000</v>
      </c>
      <c r="C9" s="205" t="inlineStr">
        <is>
          <t>$mm (WBD Q1 2026 10-Q)</t>
        </is>
      </c>
    </row>
    <row r="10" ht="15" customHeight="1" s="166">
      <c r="A10" s="202" t="inlineStr">
        <is>
          <t>Enterprise value ($mm)</t>
        </is>
      </c>
      <c r="B10" s="204" t="n">
        <v>110000</v>
      </c>
      <c r="C10" s="205" t="inlineStr">
        <is>
          <t>$mm (announced)</t>
        </is>
      </c>
    </row>
    <row r="11" ht="15" customHeight="1" s="166">
      <c r="A11" s="202" t="inlineStr">
        <is>
          <t>Middle East sovereign equity ($mm)</t>
        </is>
      </c>
      <c r="B11" s="204" t="n">
        <v>24000</v>
      </c>
      <c r="C11" s="205" t="inlineStr">
        <is>
          <t>$mm total</t>
        </is>
      </c>
    </row>
    <row r="12" ht="15" customHeight="1" s="166">
      <c r="A12" s="202" t="inlineStr">
        <is>
          <t xml:space="preserve">  Saudi PIF ($mm)</t>
        </is>
      </c>
      <c r="B12" s="204" t="n">
        <v>10000</v>
      </c>
      <c r="C12" s="205" t="inlineStr">
        <is>
          <t>$mm</t>
        </is>
      </c>
    </row>
    <row r="13" ht="15" customHeight="1" s="166">
      <c r="A13" s="202" t="inlineStr">
        <is>
          <t xml:space="preserve">  Qatar Investment Authority ($mm)</t>
        </is>
      </c>
      <c r="B13" s="204" t="n">
        <v>8000</v>
      </c>
      <c r="C13" s="205" t="inlineStr">
        <is>
          <t>$mm</t>
        </is>
      </c>
    </row>
    <row r="14" ht="15" customHeight="1" s="166">
      <c r="A14" s="202" t="inlineStr">
        <is>
          <t xml:space="preserve">  Abu Dhabi (ADIA + Mubadala) ($mm)</t>
        </is>
      </c>
      <c r="B14" s="204" t="n">
        <v>6000</v>
      </c>
      <c r="C14" s="205" t="inlineStr">
        <is>
          <t>$mm</t>
        </is>
      </c>
    </row>
    <row r="16" ht="19.5" customHeight="1" s="166"/>
    <row r="17" ht="15" customHeight="1" s="166">
      <c r="A17" s="201" t="inlineStr">
        <is>
          <t>VALUATION / FINANCING</t>
        </is>
      </c>
    </row>
    <row r="18" ht="15" customHeight="1" s="166">
      <c r="A18" s="202" t="inlineStr">
        <is>
          <t>Discount rate (WACC combined)</t>
        </is>
      </c>
      <c r="B18" s="206" t="n">
        <v>0.08799999999999999</v>
      </c>
    </row>
    <row r="19" ht="15" customHeight="1" s="166">
      <c r="A19" s="202" t="inlineStr">
        <is>
          <t>Terminal growth rate</t>
        </is>
      </c>
      <c r="B19" s="206" t="n">
        <v>0.02</v>
      </c>
    </row>
    <row r="20" ht="15" customHeight="1" s="166">
      <c r="A20" s="202" t="inlineStr">
        <is>
          <t>Exit multiple (EV/EBITDA)</t>
        </is>
      </c>
      <c r="B20" s="207" t="n">
        <v>8.5</v>
      </c>
    </row>
    <row r="21" ht="15" customHeight="1" s="166">
      <c r="A21" s="202" t="inlineStr">
        <is>
          <t>Interest rate on new debt</t>
        </is>
      </c>
      <c r="B21" s="206" t="n">
        <v>0.062</v>
      </c>
    </row>
    <row r="22" ht="15" customHeight="1" s="166">
      <c r="A22" s="202" t="inlineStr">
        <is>
          <t>New debt issuance ($mm)</t>
        </is>
      </c>
      <c r="B22" s="204" t="n">
        <v>15000</v>
      </c>
    </row>
    <row r="23" ht="15" customHeight="1" s="166"/>
    <row r="24" ht="15" customHeight="1" s="166">
      <c r="A24" s="208" t="inlineStr">
        <is>
          <t>NOL POSITIONS &amp; §382 LIMITATION — CORRECTED (Paramount is acquirer, not target)</t>
        </is>
      </c>
    </row>
    <row r="25" ht="15" customHeight="1" s="166">
      <c r="A25" s="209" t="inlineStr">
        <is>
          <t>WBD federal NOL carryforward at 12/31/2025 ($mm)</t>
        </is>
      </c>
      <c r="B25" s="165" t="n">
        <v>10600</v>
      </c>
      <c r="C25" s="165" t="inlineStr">
        <is>
          <t>Per WBD FY2025 Form 10-K Note 15 (Income Taxes); TARGET-side NOL, §382-limited by this deal</t>
        </is>
      </c>
    </row>
    <row r="26" ht="19.5" customHeight="1" s="166">
      <c r="A26" s="165" t="inlineStr">
        <is>
          <t>PSKY federal NOL carryforward at 12/31/2025 ($mm)</t>
        </is>
      </c>
      <c r="B26" s="165" t="n">
        <v>3000</v>
      </c>
      <c r="C26" s="165" t="inlineStr">
        <is>
          <t>Per legacy PARA + PSKY inaugural 10-K; ACQUIRER-side NOL — no §382 limitation from this deal</t>
        </is>
      </c>
    </row>
    <row r="27" ht="15" customHeight="1" s="166">
      <c r="A27" s="174" t="inlineStr">
        <is>
          <t xml:space="preserve">  Of which pre-Aug 2025 legacy PARA (already §382-limited from Skydance close)</t>
        </is>
      </c>
      <c r="B27" s="174" t="n">
        <v>2000</v>
      </c>
      <c r="C27" s="165" t="inlineStr">
        <is>
          <t>§382 limitation was set at Aug 7, 2025 Skydance close — applies historically</t>
        </is>
      </c>
    </row>
    <row r="28" ht="15" customHeight="1" s="166">
      <c r="A28" s="165" t="inlineStr">
        <is>
          <t xml:space="preserve">  Of which post-Aug 2025 PSKY-era losses (no §382 limit)</t>
        </is>
      </c>
      <c r="B28" s="210">
        <f>B26-B27</f>
        <v/>
      </c>
      <c r="C28" s="165" t="inlineStr">
        <is>
          <t>Fully usable subject only to TCJA 80% of taxable income rule</t>
        </is>
      </c>
    </row>
    <row r="29" ht="15" customHeight="1" s="166">
      <c r="A29" s="211" t="inlineStr">
        <is>
          <t>Long-term tax-exempt federal rate (mid-2026)</t>
        </is>
      </c>
      <c r="B29" s="212" t="n">
        <v>0.043</v>
      </c>
      <c r="C29" s="211" t="inlineStr">
        <is>
          <t>Per Rev. Rul. 2026 monthly publication</t>
        </is>
      </c>
      <c r="D29" s="211" t="n"/>
      <c r="E29" s="211" t="n"/>
      <c r="F29" s="211" t="n"/>
      <c r="G29" s="211" t="n"/>
      <c r="H29" s="211" t="n"/>
      <c r="I29" s="211" t="n"/>
      <c r="J29" s="211" t="n"/>
    </row>
    <row r="30" ht="15" customHeight="1" s="166">
      <c r="A30" s="174" t="inlineStr">
        <is>
          <t>WBD pre-change equity value at Paramount close ($mm)</t>
        </is>
      </c>
      <c r="B30" s="174" t="n">
        <v>81000</v>
      </c>
      <c r="C30" s="165" t="inlineStr">
        <is>
          <t>$81B PSKY consideration value at close = WBD's target equity value</t>
        </is>
      </c>
    </row>
    <row r="31" ht="15" customHeight="1" s="166">
      <c r="A31" s="174" t="inlineStr">
        <is>
          <t>§382 annual base limitation on WBD NOL only ($mm/yr)</t>
        </is>
      </c>
      <c r="B31" s="213">
        <f>B29*B30</f>
        <v/>
      </c>
      <c r="C31" s="165" t="inlineStr">
        <is>
          <t>Long-term tax-exempt rate × WBD pre-change equity value; applies to WBD NOL only</t>
        </is>
      </c>
    </row>
    <row r="32" ht="15" customHeight="1" s="166">
      <c r="A32" s="165" t="inlineStr">
        <is>
          <t>PSKY NOL usage cap (80% of taxable income under TCJA, no §382 limit)</t>
        </is>
      </c>
      <c r="B32" s="214" t="n">
        <v>0.8</v>
      </c>
      <c r="C32" s="165" t="inlineStr">
        <is>
          <t>Post-2017 NOLs subject to 80% of taxable income cap; NO §382 base cap</t>
        </is>
      </c>
    </row>
    <row r="33" ht="15" customHeight="1" s="166">
      <c r="A33" s="165" t="inlineStr">
        <is>
          <t>Valuation allowance haircut on NOL DTA (Institute estimate)</t>
        </is>
      </c>
      <c r="B33" s="214" t="n">
        <v>0.35</v>
      </c>
      <c r="C33" s="165" t="inlineStr">
        <is>
          <t>Reflects §382 usability constraint; pre-VA NOL DTA $2.3B (24.5% blended rate × $3.48B/yr × 3.0 years @ 8% WACC); post-VA usable ~$1.5B</t>
        </is>
      </c>
    </row>
    <row r="34" ht="15" customHeight="1" s="166"/>
    <row r="36" ht="19.5" customHeight="1" s="166"/>
    <row r="37" ht="15" customHeight="1" s="166"/>
    <row r="38" ht="15" customHeight="1" s="166"/>
    <row r="39" ht="15" customHeight="1" s="166"/>
    <row r="40" ht="15" customHeight="1" s="166"/>
    <row r="41" ht="15" customHeight="1" s="166"/>
    <row r="43" ht="19.5" customHeight="1" s="166"/>
    <row r="44" ht="15" customHeight="1" s="166"/>
    <row r="45" ht="15" customHeight="1" s="166"/>
    <row r="46" ht="15" customHeight="1" s="166"/>
    <row r="47" ht="15" customHeight="1" s="166"/>
    <row r="48" ht="15" customHeight="1" s="166"/>
    <row r="50" ht="15" customHeight="1" s="166"/>
    <row r="51" ht="15" customHeight="1" s="166"/>
    <row r="52" ht="15" customHeight="1" s="166"/>
    <row r="53" ht="15" customHeight="1" s="166"/>
    <row r="54" ht="15" customHeight="1" s="166"/>
    <row r="55" ht="15" customHeight="1" s="166"/>
    <row r="56" ht="15" customHeight="1" s="166"/>
    <row r="57" ht="15" customHeight="1" s="166"/>
    <row r="58" ht="15" customHeight="1" s="166"/>
    <row r="59" ht="15" customHeight="1" s="166"/>
  </sheetData>
  <printOptions horizontalCentered="1" verticalCentered="0" headings="0" gridLines="0" gridLinesSet="1"/>
  <pageMargins left="0.3" right="0.3" top="0.5" bottom="0.5" header="0.2" footer="0.2"/>
  <pageSetup orientation="landscape" paperSize="1" scale="100" fitToHeight="0" fitToWidth="1" pageOrder="downThenOver" blackAndWhite="0" draft="0" horizontalDpi="300" verticalDpi="300" copies="1"/>
  <headerFooter differentOddEven="0" differentFirst="0">
    <oddHeader>&amp;L&amp;9 Baratelli Institute&amp;C&amp;10 Paramount / Warner Bros. Discovery — Three-Statement Model&amp;R&amp;9 &amp;P of &amp;N</oddHeader>
    <oddFooter>&amp;L&amp;9 &amp;K1F3A5FBARATELLI INSTITUTE · MENTORING AT SCALE&amp;C&amp;8 Not audited. Illustrative Institute analysis.&amp;R&amp;8 &amp;D</oddFooter>
    <evenHeader/>
    <evenFooter/>
    <firstHeader/>
    <firstFooter/>
  </headerFooter>
</worksheet>
</file>

<file path=xl/worksheets/sheet4.xml><?xml version="1.0" encoding="utf-8"?>
<worksheet xmlns="http://schemas.openxmlformats.org/spreadsheetml/2006/main">
  <sheetPr filterMode="0">
    <outlinePr summaryBelow="1" summaryRight="1"/>
    <pageSetUpPr fitToPage="1"/>
  </sheetPr>
  <dimension ref="A1:K57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baseColWidth="8" defaultColWidth="8.6796875" defaultRowHeight="15" customHeight="0" zeroHeight="0" outlineLevelRow="0"/>
  <cols>
    <col width="46" customWidth="1" style="165" min="1" max="1"/>
    <col width="13" customWidth="1" style="165" min="2" max="9"/>
    <col width="18" customWidth="1" style="166" min="4" max="4"/>
    <col width="18" customWidth="1" style="166" min="5" max="5"/>
  </cols>
  <sheetData>
    <row r="1" ht="19.5" customHeight="1" s="166">
      <c r="A1" s="215" t="inlineStr">
        <is>
          <t>Combined Income Statement</t>
        </is>
      </c>
      <c r="B1" s="216" t="n"/>
      <c r="C1" s="216" t="n"/>
      <c r="D1" s="216" t="n"/>
      <c r="E1" s="216" t="n"/>
      <c r="F1" s="216" t="n"/>
      <c r="G1" s="216" t="n"/>
      <c r="H1" s="216" t="n"/>
      <c r="I1" s="216" t="n"/>
      <c r="J1" s="216" t="n"/>
      <c r="K1" s="216" t="n"/>
    </row>
    <row r="2" ht="15" customHeight="1" s="166">
      <c r="A2" s="217" t="inlineStr">
        <is>
          <t>Reproduces the filed 8-K Exhibit 99.2 unaudited pro forma condensed combined income statement as of December 31, 2025. This column is filed by the registrant. No Institute forward projections.</t>
        </is>
      </c>
      <c r="B2" s="216" t="n"/>
      <c r="C2" s="216" t="n"/>
      <c r="D2" s="216" t="n"/>
      <c r="E2" s="216" t="n"/>
      <c r="F2" s="216" t="n"/>
      <c r="G2" s="216" t="n"/>
      <c r="H2" s="216" t="n"/>
      <c r="I2" s="216" t="n"/>
      <c r="J2" s="216" t="n"/>
      <c r="K2" s="216" t="n"/>
    </row>
    <row r="3" ht="15" customHeight="1" s="166">
      <c r="A3" s="216" t="n"/>
      <c r="B3" s="216" t="n"/>
      <c r="C3" s="216" t="n"/>
      <c r="D3" s="216" t="n"/>
      <c r="E3" s="216" t="n"/>
      <c r="F3" s="216" t="n"/>
      <c r="G3" s="216" t="n"/>
      <c r="H3" s="216" t="n"/>
      <c r="I3" s="216" t="n"/>
      <c r="J3" s="216" t="n"/>
      <c r="K3" s="216" t="n"/>
    </row>
    <row r="4" ht="32" customHeight="1" s="166">
      <c r="A4" s="218" t="inlineStr">
        <is>
          <t>($ millions)</t>
        </is>
      </c>
      <c r="B4" s="218" t="inlineStr">
        <is>
          <t>PSKY FY25</t>
        </is>
      </c>
      <c r="C4" s="218" t="inlineStr">
        <is>
          <t>WBD FY25</t>
        </is>
      </c>
      <c r="D4" s="218" t="inlineStr">
        <is>
          <t>Transaction
Adjustments</t>
        </is>
      </c>
      <c r="E4" s="218" t="inlineStr">
        <is>
          <t>Debt
Adjustments</t>
        </is>
      </c>
      <c r="F4" s="218" t="inlineStr">
        <is>
          <t>FY25 PF</t>
        </is>
      </c>
      <c r="G4" s="216" t="n"/>
      <c r="H4" s="216" t="n"/>
      <c r="I4" s="216" t="n"/>
      <c r="J4" s="216" t="n"/>
      <c r="K4" s="216" t="n"/>
    </row>
    <row r="5" ht="15" customHeight="1" s="166">
      <c r="A5" s="219" t="inlineStr">
        <is>
          <t>REVENUE</t>
        </is>
      </c>
      <c r="B5" s="220" t="n"/>
      <c r="C5" s="220" t="n"/>
      <c r="D5" s="220" t="n"/>
      <c r="E5" s="220" t="n"/>
      <c r="F5" s="220" t="n"/>
      <c r="G5" s="216" t="n"/>
      <c r="H5" s="216" t="n"/>
      <c r="I5" s="216" t="n"/>
      <c r="J5" s="216" t="n"/>
      <c r="K5" s="216" t="n"/>
    </row>
    <row r="6" ht="15" customHeight="1" s="166">
      <c r="A6" s="221" t="inlineStr">
        <is>
          <t>Revenues</t>
        </is>
      </c>
      <c r="B6" s="222" t="n">
        <v>29394</v>
      </c>
      <c r="C6" s="222" t="n">
        <v>37296</v>
      </c>
      <c r="D6" s="222" t="n">
        <v>-557</v>
      </c>
      <c r="E6" s="222" t="n">
        <v>0</v>
      </c>
      <c r="F6" s="223">
        <f>SUM(B6:E6)</f>
        <v/>
      </c>
      <c r="G6" s="216" t="n"/>
      <c r="H6" s="216" t="n"/>
      <c r="I6" s="216" t="n"/>
      <c r="J6" s="216" t="n"/>
      <c r="K6" s="216" t="n"/>
    </row>
    <row r="7" ht="15" customHeight="1" s="166">
      <c r="A7" s="216" t="n"/>
      <c r="B7" s="224" t="n"/>
      <c r="C7" s="224" t="n"/>
      <c r="D7" s="224" t="n"/>
      <c r="E7" s="224" t="n"/>
      <c r="F7" s="224" t="n"/>
      <c r="G7" s="216" t="n"/>
      <c r="H7" s="216" t="n"/>
      <c r="I7" s="216" t="n"/>
      <c r="J7" s="216" t="n"/>
      <c r="K7" s="216" t="n"/>
    </row>
    <row r="8" ht="15" customHeight="1" s="166">
      <c r="A8" s="219" t="inlineStr">
        <is>
          <t>OPERATING EXPENSES</t>
        </is>
      </c>
      <c r="B8" s="225" t="n"/>
      <c r="C8" s="225" t="n"/>
      <c r="D8" s="225" t="n"/>
      <c r="E8" s="225" t="n"/>
      <c r="F8" s="225" t="n"/>
      <c r="G8" s="216" t="n"/>
      <c r="H8" s="216" t="n"/>
      <c r="I8" s="216" t="n"/>
      <c r="J8" s="216" t="n"/>
      <c r="K8" s="216" t="n"/>
    </row>
    <row r="9" ht="15" customHeight="1" s="166">
      <c r="A9" s="221" t="inlineStr">
        <is>
          <t>Operating expenses (content, delivery, cost of revenue)</t>
        </is>
      </c>
      <c r="B9" s="222" t="n">
        <v>20347</v>
      </c>
      <c r="C9" s="222" t="n">
        <v>21853</v>
      </c>
      <c r="D9" s="222" t="n">
        <v>-521</v>
      </c>
      <c r="E9" s="222" t="n">
        <v>0</v>
      </c>
      <c r="F9" s="223">
        <f>SUM(B9:E9)</f>
        <v/>
      </c>
      <c r="G9" s="216" t="n"/>
      <c r="H9" s="216" t="n"/>
      <c r="I9" s="216" t="n"/>
      <c r="J9" s="216" t="n"/>
      <c r="K9" s="216" t="n"/>
    </row>
    <row r="10" ht="15" customHeight="1" s="166">
      <c r="A10" s="221" t="inlineStr">
        <is>
          <t>Programming charges</t>
        </is>
      </c>
      <c r="B10" s="222" t="n">
        <v>41</v>
      </c>
      <c r="C10" s="222" t="n">
        <v>0</v>
      </c>
      <c r="D10" s="222" t="n">
        <v>0</v>
      </c>
      <c r="E10" s="222" t="n">
        <v>0</v>
      </c>
      <c r="F10" s="223">
        <f>SUM(B10:E10)</f>
        <v/>
      </c>
      <c r="G10" s="216" t="n"/>
      <c r="H10" s="216" t="n"/>
      <c r="I10" s="216" t="n"/>
      <c r="J10" s="216" t="n"/>
      <c r="K10" s="216" t="n"/>
    </row>
    <row r="11" ht="15" customHeight="1" s="166">
      <c r="A11" s="221" t="inlineStr">
        <is>
          <t>Selling, general &amp; administrative</t>
        </is>
      </c>
      <c r="B11" s="222" t="n">
        <v>6136</v>
      </c>
      <c r="C11" s="222" t="n">
        <v>8284</v>
      </c>
      <c r="D11" s="222" t="n">
        <v>-114</v>
      </c>
      <c r="E11" s="222" t="n">
        <v>0</v>
      </c>
      <c r="F11" s="223">
        <f>SUM(B11:E11)</f>
        <v/>
      </c>
      <c r="G11" s="216" t="n"/>
      <c r="H11" s="216" t="n"/>
      <c r="I11" s="216" t="n"/>
      <c r="J11" s="216" t="n"/>
      <c r="K11" s="216" t="n"/>
    </row>
    <row r="12" ht="15" customHeight="1" s="166">
      <c r="A12" s="221" t="inlineStr">
        <is>
          <t>Depreciation and amortization</t>
        </is>
      </c>
      <c r="B12" s="222" t="n">
        <v>1469</v>
      </c>
      <c r="C12" s="222" t="n">
        <v>5684</v>
      </c>
      <c r="D12" s="222" t="n">
        <v>212</v>
      </c>
      <c r="E12" s="222" t="n">
        <v>0</v>
      </c>
      <c r="F12" s="223">
        <f>SUM(B12:E12)</f>
        <v/>
      </c>
      <c r="G12" s="216" t="n"/>
      <c r="H12" s="216" t="n"/>
      <c r="I12" s="216" t="n"/>
      <c r="J12" s="216" t="n"/>
      <c r="K12" s="216" t="n"/>
    </row>
    <row r="13" ht="15" customHeight="1" s="166">
      <c r="A13" s="221" t="inlineStr">
        <is>
          <t>Impairment charges</t>
        </is>
      </c>
      <c r="B13" s="222" t="n">
        <v>157</v>
      </c>
      <c r="C13" s="222" t="n">
        <v>0</v>
      </c>
      <c r="D13" s="222" t="n">
        <v>0</v>
      </c>
      <c r="E13" s="222" t="n">
        <v>0</v>
      </c>
      <c r="F13" s="223">
        <f>SUM(B13:E13)</f>
        <v/>
      </c>
      <c r="G13" s="216" t="n"/>
      <c r="H13" s="216" t="n"/>
      <c r="I13" s="216" t="n"/>
      <c r="J13" s="216" t="n"/>
      <c r="K13" s="216" t="n"/>
    </row>
    <row r="14" ht="15" customHeight="1" s="166">
      <c r="A14" s="221" t="inlineStr">
        <is>
          <t>Restructuring and transaction-related items</t>
        </is>
      </c>
      <c r="B14" s="222" t="n">
        <v>1453</v>
      </c>
      <c r="C14" s="222" t="n">
        <v>698</v>
      </c>
      <c r="D14" s="222" t="n">
        <v>367</v>
      </c>
      <c r="E14" s="222" t="n">
        <v>34</v>
      </c>
      <c r="F14" s="223">
        <f>SUM(B14:E14)</f>
        <v/>
      </c>
      <c r="G14" s="216" t="n"/>
      <c r="H14" s="216" t="n"/>
      <c r="I14" s="216" t="n"/>
      <c r="J14" s="216" t="n"/>
      <c r="K14" s="216" t="n"/>
    </row>
    <row r="15" ht="15" customHeight="1" s="166">
      <c r="A15" s="226" t="inlineStr">
        <is>
          <t>Total costs and expenses</t>
        </is>
      </c>
      <c r="B15" s="227">
        <f>SUM(B9:B14)</f>
        <v/>
      </c>
      <c r="C15" s="227">
        <f>SUM(C9:C14)</f>
        <v/>
      </c>
      <c r="D15" s="227">
        <f>SUM(D9:D14)</f>
        <v/>
      </c>
      <c r="E15" s="227">
        <f>SUM(E9:E14)</f>
        <v/>
      </c>
      <c r="F15" s="227">
        <f>SUM(F9:F14)</f>
        <v/>
      </c>
      <c r="G15" s="216" t="n"/>
      <c r="H15" s="216" t="n"/>
      <c r="I15" s="216" t="n"/>
      <c r="J15" s="216" t="n"/>
      <c r="K15" s="216" t="n"/>
    </row>
    <row r="16" ht="15" customHeight="1" s="166">
      <c r="A16" s="216" t="n"/>
      <c r="B16" s="224" t="n"/>
      <c r="C16" s="224" t="n"/>
      <c r="D16" s="224" t="n"/>
      <c r="E16" s="224" t="n"/>
      <c r="F16" s="224" t="n"/>
      <c r="G16" s="216" t="n"/>
      <c r="H16" s="216" t="n"/>
      <c r="I16" s="216" t="n"/>
      <c r="J16" s="216" t="n"/>
      <c r="K16" s="216" t="n"/>
    </row>
    <row r="17" ht="15" customHeight="1" s="166">
      <c r="A17" s="221" t="inlineStr">
        <is>
          <t>Gain (loss) on dispositions</t>
        </is>
      </c>
      <c r="B17" s="222" t="n">
        <v>35</v>
      </c>
      <c r="C17" s="222" t="n">
        <v>-39</v>
      </c>
      <c r="D17" s="222" t="n">
        <v>0</v>
      </c>
      <c r="E17" s="222" t="n">
        <v>0</v>
      </c>
      <c r="F17" s="223">
        <f>SUM(B17:E17)</f>
        <v/>
      </c>
      <c r="G17" s="216" t="n"/>
      <c r="H17" s="216" t="n"/>
      <c r="I17" s="216" t="n"/>
      <c r="J17" s="216" t="n"/>
      <c r="K17" s="216" t="n"/>
    </row>
    <row r="18" ht="15" customHeight="1" s="166">
      <c r="A18" s="216" t="n"/>
      <c r="B18" s="224" t="n"/>
      <c r="C18" s="224" t="n"/>
      <c r="D18" s="224" t="n"/>
      <c r="E18" s="224" t="n"/>
      <c r="F18" s="224" t="n"/>
      <c r="G18" s="216" t="n"/>
      <c r="H18" s="216" t="n"/>
      <c r="I18" s="216" t="n"/>
      <c r="J18" s="216" t="n"/>
      <c r="K18" s="216" t="n"/>
    </row>
    <row r="19" ht="15" customHeight="1" s="166">
      <c r="A19" s="228" t="inlineStr">
        <is>
          <t>OPERATING INCOME (LOSS)</t>
        </is>
      </c>
      <c r="B19" s="229">
        <f>B6-B15+B17</f>
        <v/>
      </c>
      <c r="C19" s="229">
        <f>C6-C15+C17</f>
        <v/>
      </c>
      <c r="D19" s="229">
        <f>D6-D15+D17</f>
        <v/>
      </c>
      <c r="E19" s="229">
        <f>E6-E15+E17</f>
        <v/>
      </c>
      <c r="F19" s="229">
        <f>F6-F15+F17</f>
        <v/>
      </c>
      <c r="G19" s="216" t="n"/>
      <c r="H19" s="216" t="n"/>
      <c r="I19" s="216" t="n"/>
      <c r="J19" s="216" t="n"/>
      <c r="K19" s="216" t="n"/>
    </row>
    <row r="20" ht="15" customHeight="1" s="166">
      <c r="A20" s="216" t="n"/>
      <c r="B20" s="230" t="n"/>
      <c r="C20" s="230" t="n"/>
      <c r="D20" s="230" t="n"/>
      <c r="E20" s="230" t="n"/>
      <c r="F20" s="230" t="n"/>
      <c r="G20" s="216" t="n"/>
      <c r="H20" s="216" t="n"/>
      <c r="I20" s="216" t="n"/>
      <c r="J20" s="216" t="n"/>
      <c r="K20" s="216" t="n"/>
    </row>
    <row r="21" ht="15" customHeight="1" s="166">
      <c r="A21" s="221" t="inlineStr">
        <is>
          <t>Interest expense, net</t>
        </is>
      </c>
      <c r="B21" s="222" t="n">
        <v>-760</v>
      </c>
      <c r="C21" s="222" t="n">
        <v>-1879</v>
      </c>
      <c r="D21" s="222" t="n">
        <v>957</v>
      </c>
      <c r="E21" s="222" t="n">
        <v>-4837</v>
      </c>
      <c r="F21" s="223">
        <f>SUM(B21:E21)</f>
        <v/>
      </c>
      <c r="G21" s="216" t="n"/>
      <c r="H21" s="216" t="n"/>
      <c r="I21" s="216" t="n"/>
      <c r="J21" s="216" t="n"/>
      <c r="K21" s="216" t="n"/>
    </row>
    <row r="22" ht="15" customHeight="1" s="166">
      <c r="A22" s="221" t="inlineStr">
        <is>
          <t>Loss from investments in unconsolidated entities</t>
        </is>
      </c>
      <c r="B22" s="222" t="n">
        <v>-40</v>
      </c>
      <c r="C22" s="222" t="n">
        <v>6</v>
      </c>
      <c r="D22" s="222" t="n">
        <v>0</v>
      </c>
      <c r="E22" s="222" t="n">
        <v>0</v>
      </c>
      <c r="F22" s="223">
        <f>SUM(B22:E22)</f>
        <v/>
      </c>
      <c r="G22" s="216" t="n"/>
      <c r="H22" s="216" t="n"/>
      <c r="I22" s="216" t="n"/>
      <c r="J22" s="216" t="n"/>
      <c r="K22" s="216" t="n"/>
    </row>
    <row r="23" ht="15" customHeight="1" s="166">
      <c r="A23" s="221" t="inlineStr">
        <is>
          <t>Gain on extinguishment of debt</t>
        </is>
      </c>
      <c r="B23" s="222" t="n">
        <v>0</v>
      </c>
      <c r="C23" s="222" t="n">
        <v>2945</v>
      </c>
      <c r="D23" s="222" t="n">
        <v>0</v>
      </c>
      <c r="E23" s="222" t="n">
        <v>11</v>
      </c>
      <c r="F23" s="223">
        <f>SUM(B23:E23)</f>
        <v/>
      </c>
      <c r="G23" s="216" t="n"/>
      <c r="H23" s="216" t="n"/>
      <c r="I23" s="216" t="n"/>
      <c r="J23" s="216" t="n"/>
      <c r="K23" s="216" t="n"/>
    </row>
    <row r="24" ht="19.5" customHeight="1" s="166">
      <c r="A24" s="221" t="inlineStr">
        <is>
          <t>Other items, net</t>
        </is>
      </c>
      <c r="B24" s="222" t="n">
        <v>-51</v>
      </c>
      <c r="C24" s="222" t="n">
        <v>-147</v>
      </c>
      <c r="D24" s="222" t="n">
        <v>0</v>
      </c>
      <c r="E24" s="222" t="n">
        <v>0</v>
      </c>
      <c r="F24" s="223">
        <f>SUM(B24:E24)</f>
        <v/>
      </c>
      <c r="G24" s="216" t="n"/>
      <c r="H24" s="216" t="n"/>
      <c r="I24" s="216" t="n"/>
      <c r="J24" s="216" t="n"/>
      <c r="K24" s="216" t="n"/>
    </row>
    <row r="25" ht="15" customHeight="1" s="166">
      <c r="A25" s="216" t="n"/>
      <c r="B25" s="224" t="n"/>
      <c r="C25" s="224" t="n"/>
      <c r="D25" s="224" t="n"/>
      <c r="E25" s="224" t="n"/>
      <c r="F25" s="224" t="n"/>
      <c r="G25" s="216" t="n"/>
      <c r="H25" s="216" t="n"/>
      <c r="I25" s="216" t="n"/>
      <c r="J25" s="216" t="n"/>
      <c r="K25" s="216" t="n"/>
    </row>
    <row r="26" ht="15" customHeight="1" s="166">
      <c r="A26" s="228" t="inlineStr">
        <is>
          <t>PRE-TAX INCOME (LOSS)</t>
        </is>
      </c>
      <c r="B26" s="229">
        <f>B19+B21+B22+B23+B24</f>
        <v/>
      </c>
      <c r="C26" s="229">
        <f>C19+C21+C22+C23+C24</f>
        <v/>
      </c>
      <c r="D26" s="229">
        <f>D19+D21+D22+D23+D24</f>
        <v/>
      </c>
      <c r="E26" s="229">
        <f>E19+E21+E22+E23+E24</f>
        <v/>
      </c>
      <c r="F26" s="229">
        <f>F19+F21+F22+F23+F24</f>
        <v/>
      </c>
      <c r="G26" s="216" t="n"/>
      <c r="H26" s="216" t="n"/>
      <c r="I26" s="216" t="n"/>
      <c r="J26" s="216" t="n"/>
      <c r="K26" s="216" t="n"/>
    </row>
    <row r="27" ht="15" customHeight="1" s="166">
      <c r="A27" s="221" t="inlineStr">
        <is>
          <t>Income tax provision (benefit)</t>
        </is>
      </c>
      <c r="B27" s="222" t="n">
        <v>319</v>
      </c>
      <c r="C27" s="222" t="n">
        <v>-896</v>
      </c>
      <c r="D27" s="222" t="n">
        <v>-168</v>
      </c>
      <c r="E27" s="222" t="n">
        <v>1206</v>
      </c>
      <c r="F27" s="223">
        <f>SUM(B27:E27)</f>
        <v/>
      </c>
      <c r="G27" s="216" t="n"/>
      <c r="H27" s="216" t="n"/>
      <c r="I27" s="216" t="n"/>
      <c r="J27" s="216" t="n"/>
      <c r="K27" s="216" t="n"/>
    </row>
    <row r="28" ht="15" customHeight="1" s="166">
      <c r="A28" s="221" t="inlineStr">
        <is>
          <t>Equity in loss of investee companies</t>
        </is>
      </c>
      <c r="B28" s="222" t="n">
        <v>-275</v>
      </c>
      <c r="C28" s="222" t="n">
        <v>-18</v>
      </c>
      <c r="D28" s="222" t="n">
        <v>0</v>
      </c>
      <c r="E28" s="222" t="n">
        <v>0</v>
      </c>
      <c r="F28" s="223">
        <f>SUM(B28:E28)</f>
        <v/>
      </c>
      <c r="G28" s="216" t="n"/>
      <c r="H28" s="216" t="n"/>
      <c r="I28" s="216" t="n"/>
      <c r="J28" s="216" t="n"/>
      <c r="K28" s="216" t="n"/>
    </row>
    <row r="29" ht="15" customHeight="1" s="166">
      <c r="A29" s="216" t="n"/>
      <c r="B29" s="224" t="n"/>
      <c r="C29" s="224" t="n"/>
      <c r="D29" s="224" t="n"/>
      <c r="E29" s="224" t="n"/>
      <c r="F29" s="224" t="n"/>
      <c r="G29" s="216" t="n"/>
      <c r="H29" s="216" t="n"/>
      <c r="I29" s="216" t="n"/>
      <c r="J29" s="216" t="n"/>
      <c r="K29" s="216" t="n"/>
    </row>
    <row r="30" ht="15" customHeight="1" s="166">
      <c r="A30" s="228" t="inlineStr">
        <is>
          <t>NET EARNINGS (LOSS)</t>
        </is>
      </c>
      <c r="B30" s="229">
        <f>B26+B27+B28</f>
        <v/>
      </c>
      <c r="C30" s="229">
        <f>C26+C27+C28</f>
        <v/>
      </c>
      <c r="D30" s="229">
        <f>D26+D27+D28</f>
        <v/>
      </c>
      <c r="E30" s="229">
        <f>E26+E27+E28</f>
        <v/>
      </c>
      <c r="F30" s="229">
        <f>F26+F27+F28</f>
        <v/>
      </c>
      <c r="G30" s="216" t="n"/>
      <c r="H30" s="216" t="n"/>
      <c r="I30" s="216" t="n"/>
      <c r="J30" s="216" t="n"/>
      <c r="K30" s="216" t="n"/>
    </row>
    <row r="31" ht="15" customHeight="1" s="166">
      <c r="A31" s="221" t="inlineStr">
        <is>
          <t>Net earnings attributable to non-controlling interests</t>
        </is>
      </c>
      <c r="B31" s="222" t="n">
        <v>-490</v>
      </c>
      <c r="C31" s="222" t="n">
        <v>-24</v>
      </c>
      <c r="D31" s="222" t="n">
        <v>0</v>
      </c>
      <c r="E31" s="222" t="n">
        <v>0</v>
      </c>
      <c r="F31" s="223">
        <f>SUM(B31:E31)</f>
        <v/>
      </c>
      <c r="G31" s="216" t="n"/>
      <c r="H31" s="216" t="n"/>
      <c r="I31" s="216" t="n"/>
      <c r="J31" s="216" t="n"/>
      <c r="K31" s="216" t="n"/>
    </row>
    <row r="32" ht="15" customHeight="1" s="166">
      <c r="A32" s="221" t="inlineStr">
        <is>
          <t>Net earnings attributable to redeemable NCI</t>
        </is>
      </c>
      <c r="B32" s="222" t="n">
        <v>0</v>
      </c>
      <c r="C32" s="222" t="n">
        <v>2</v>
      </c>
      <c r="D32" s="222" t="n">
        <v>0</v>
      </c>
      <c r="E32" s="222" t="n">
        <v>0</v>
      </c>
      <c r="F32" s="223">
        <f>SUM(B32:E32)</f>
        <v/>
      </c>
      <c r="G32" s="216" t="n"/>
      <c r="H32" s="216" t="n"/>
      <c r="I32" s="216" t="n"/>
      <c r="J32" s="216" t="n"/>
      <c r="K32" s="216" t="n"/>
    </row>
    <row r="33" ht="15" customHeight="1" s="166">
      <c r="A33" s="216" t="n"/>
      <c r="B33" s="224" t="n"/>
      <c r="C33" s="224" t="n"/>
      <c r="D33" s="224" t="n"/>
      <c r="E33" s="224" t="n"/>
      <c r="F33" s="224" t="n"/>
      <c r="G33" s="216" t="n"/>
      <c r="H33" s="216" t="n"/>
      <c r="I33" s="216" t="n"/>
      <c r="J33" s="216" t="n"/>
      <c r="K33" s="216" t="n"/>
    </row>
    <row r="34" ht="15" customHeight="1" s="166">
      <c r="A34" s="231" t="inlineStr">
        <is>
          <t>NET EARNINGS (LOSS) ATTRIBUTABLE TO PARENT</t>
        </is>
      </c>
      <c r="B34" s="232">
        <f>B30+B31+B32</f>
        <v/>
      </c>
      <c r="C34" s="232">
        <f>C30+C31+C32</f>
        <v/>
      </c>
      <c r="D34" s="232">
        <f>D30+D31+D32</f>
        <v/>
      </c>
      <c r="E34" s="232">
        <f>E30+E31+E32</f>
        <v/>
      </c>
      <c r="F34" s="232">
        <f>F30+F31+F32</f>
        <v/>
      </c>
      <c r="G34" s="216" t="n"/>
      <c r="H34" s="216" t="n"/>
      <c r="I34" s="216" t="n"/>
      <c r="J34" s="216" t="n"/>
      <c r="K34" s="216" t="n"/>
    </row>
    <row r="35" ht="15" customHeight="1" s="166">
      <c r="A35" s="216" t="n"/>
      <c r="B35" s="224" t="n"/>
      <c r="C35" s="224" t="n"/>
      <c r="D35" s="224" t="n"/>
      <c r="E35" s="224" t="n"/>
      <c r="F35" s="224" t="n"/>
      <c r="G35" s="216" t="n"/>
      <c r="H35" s="216" t="n"/>
      <c r="I35" s="216" t="n"/>
      <c r="J35" s="216" t="n"/>
      <c r="K35" s="216" t="n"/>
    </row>
    <row r="36" ht="15" customHeight="1" s="166">
      <c r="A36" s="216" t="n"/>
      <c r="B36" s="224" t="n"/>
      <c r="C36" s="224" t="n"/>
      <c r="D36" s="224" t="n"/>
      <c r="E36" s="224" t="n"/>
      <c r="F36" s="224" t="n"/>
      <c r="G36" s="216" t="n"/>
      <c r="H36" s="216" t="n"/>
      <c r="I36" s="216" t="n"/>
      <c r="J36" s="216" t="n"/>
      <c r="K36" s="216" t="n"/>
    </row>
    <row r="37" ht="15" customHeight="1" s="166">
      <c r="A37" s="216" t="n"/>
      <c r="B37" s="224" t="n"/>
      <c r="C37" s="224" t="n"/>
      <c r="D37" s="224" t="n"/>
      <c r="E37" s="224" t="n"/>
      <c r="F37" s="224" t="n"/>
      <c r="G37" s="216" t="n"/>
      <c r="H37" s="216" t="n"/>
      <c r="I37" s="216" t="n"/>
      <c r="J37" s="216" t="n"/>
      <c r="K37" s="216" t="n"/>
    </row>
    <row r="38" ht="15" customHeight="1" s="166">
      <c r="A38" s="216" t="n"/>
      <c r="B38" s="224" t="n"/>
      <c r="C38" s="224" t="n"/>
      <c r="D38" s="224" t="n"/>
      <c r="E38" s="224" t="n"/>
      <c r="F38" s="224" t="n"/>
      <c r="G38" s="216" t="n"/>
      <c r="H38" s="216" t="n"/>
      <c r="I38" s="216" t="n"/>
      <c r="J38" s="216" t="n"/>
      <c r="K38" s="216" t="n"/>
    </row>
    <row r="39" ht="15" customHeight="1" s="166">
      <c r="A39" s="216" t="n"/>
      <c r="B39" s="224" t="n"/>
      <c r="C39" s="224" t="n"/>
      <c r="D39" s="224" t="n"/>
      <c r="E39" s="224" t="n"/>
      <c r="F39" s="224" t="n"/>
      <c r="G39" s="216" t="n"/>
      <c r="H39" s="216" t="n"/>
      <c r="I39" s="216" t="n"/>
      <c r="J39" s="216" t="n"/>
      <c r="K39" s="216" t="n"/>
    </row>
    <row r="40" ht="15" customHeight="1" s="166">
      <c r="A40" s="216" t="n"/>
      <c r="B40" s="224" t="n"/>
      <c r="C40" s="224" t="n"/>
      <c r="D40" s="224" t="n"/>
      <c r="E40" s="224" t="n"/>
      <c r="F40" s="224" t="n"/>
      <c r="G40" s="216" t="n"/>
      <c r="H40" s="216" t="n"/>
      <c r="I40" s="216" t="n"/>
      <c r="J40" s="216" t="n"/>
      <c r="K40" s="216" t="n"/>
    </row>
    <row r="41" ht="15" customHeight="1" s="166">
      <c r="A41" s="216" t="n"/>
      <c r="B41" s="216" t="n"/>
      <c r="C41" s="216" t="n"/>
      <c r="D41" s="216" t="n"/>
      <c r="E41" s="216" t="n"/>
      <c r="F41" s="216" t="n"/>
      <c r="G41" s="216" t="n"/>
      <c r="H41" s="216" t="n"/>
      <c r="I41" s="216" t="n"/>
      <c r="J41" s="216" t="n"/>
      <c r="K41" s="216" t="n"/>
    </row>
    <row r="42" ht="15" customHeight="1" s="166">
      <c r="A42" s="216" t="n"/>
      <c r="B42" s="216" t="n"/>
      <c r="C42" s="216" t="n"/>
      <c r="D42" s="216" t="n"/>
      <c r="E42" s="216" t="n"/>
      <c r="F42" s="216" t="n"/>
      <c r="G42" s="216" t="n"/>
      <c r="H42" s="216" t="n"/>
      <c r="I42" s="216" t="n"/>
      <c r="J42" s="216" t="n"/>
      <c r="K42" s="216" t="n"/>
    </row>
    <row r="43" ht="15" customHeight="1" s="166">
      <c r="A43" s="216" t="n"/>
      <c r="B43" s="216" t="n"/>
      <c r="C43" s="216" t="n"/>
      <c r="D43" s="216" t="n"/>
      <c r="E43" s="216" t="n"/>
      <c r="F43" s="216" t="n"/>
      <c r="G43" s="216" t="n"/>
      <c r="H43" s="216" t="n"/>
      <c r="I43" s="216" t="n"/>
      <c r="J43" s="216" t="n"/>
      <c r="K43" s="216" t="n"/>
    </row>
    <row r="44" ht="15" customHeight="1" s="166">
      <c r="A44" s="216" t="n"/>
      <c r="B44" s="216" t="n"/>
      <c r="C44" s="216" t="n"/>
      <c r="D44" s="216" t="n"/>
      <c r="E44" s="216" t="n"/>
      <c r="F44" s="216" t="n"/>
      <c r="G44" s="216" t="n"/>
      <c r="H44" s="216" t="n"/>
      <c r="I44" s="216" t="n"/>
      <c r="J44" s="216" t="n"/>
      <c r="K44" s="216" t="n"/>
    </row>
    <row r="45" ht="15" customHeight="1" s="166">
      <c r="A45" s="216" t="n"/>
      <c r="B45" s="216" t="n"/>
      <c r="C45" s="216" t="n"/>
      <c r="D45" s="216" t="n"/>
      <c r="E45" s="216" t="n"/>
      <c r="F45" s="216" t="n"/>
      <c r="G45" s="216" t="n"/>
      <c r="H45" s="216" t="n"/>
      <c r="I45" s="216" t="n"/>
      <c r="J45" s="216" t="n"/>
      <c r="K45" s="216" t="n"/>
    </row>
    <row r="46" ht="15" customHeight="1" s="166">
      <c r="A46" s="216" t="n"/>
      <c r="B46" s="216" t="n"/>
      <c r="C46" s="216" t="n"/>
      <c r="D46" s="216" t="n"/>
      <c r="E46" s="216" t="n"/>
      <c r="F46" s="216" t="n"/>
      <c r="G46" s="216" t="n"/>
      <c r="H46" s="216" t="n"/>
      <c r="I46" s="216" t="n"/>
      <c r="J46" s="216" t="n"/>
      <c r="K46" s="216" t="n"/>
    </row>
    <row r="47" ht="15" customHeight="1" s="166">
      <c r="A47" s="216" t="n"/>
      <c r="B47" s="216" t="n"/>
      <c r="C47" s="216" t="n"/>
      <c r="D47" s="216" t="n"/>
      <c r="E47" s="216" t="n"/>
      <c r="F47" s="216" t="n"/>
      <c r="G47" s="216" t="n"/>
      <c r="H47" s="216" t="n"/>
      <c r="I47" s="216" t="n"/>
      <c r="J47" s="216" t="n"/>
      <c r="K47" s="216" t="n"/>
    </row>
    <row r="48" ht="15" customHeight="1" s="166">
      <c r="A48" s="216" t="n"/>
      <c r="B48" s="216" t="n"/>
      <c r="C48" s="216" t="n"/>
      <c r="D48" s="216" t="n"/>
      <c r="E48" s="216" t="n"/>
      <c r="F48" s="216" t="n"/>
      <c r="G48" s="216" t="n"/>
      <c r="H48" s="216" t="n"/>
      <c r="I48" s="216" t="n"/>
      <c r="J48" s="216" t="n"/>
      <c r="K48" s="216" t="n"/>
    </row>
    <row r="49" ht="15" customHeight="1" s="166">
      <c r="A49" s="216" t="n"/>
      <c r="B49" s="216" t="n"/>
      <c r="C49" s="216" t="n"/>
      <c r="D49" s="216" t="n"/>
      <c r="E49" s="216" t="n"/>
      <c r="F49" s="216" t="n"/>
      <c r="G49" s="216" t="n"/>
      <c r="H49" s="216" t="n"/>
      <c r="I49" s="216" t="n"/>
      <c r="J49" s="216" t="n"/>
      <c r="K49" s="216" t="n"/>
    </row>
    <row r="50" ht="15" customHeight="1" s="166">
      <c r="A50" s="216" t="n"/>
      <c r="B50" s="216" t="n"/>
      <c r="C50" s="216" t="n"/>
      <c r="D50" s="216" t="n"/>
      <c r="E50" s="216" t="n"/>
      <c r="F50" s="216" t="n"/>
      <c r="G50" s="216" t="n"/>
      <c r="H50" s="216" t="n"/>
      <c r="I50" s="216" t="n"/>
      <c r="J50" s="216" t="n"/>
      <c r="K50" s="216" t="n"/>
    </row>
    <row r="51" ht="15" customHeight="1" s="166">
      <c r="A51" s="216" t="n"/>
      <c r="B51" s="216" t="n"/>
      <c r="C51" s="216" t="n"/>
      <c r="D51" s="216" t="n"/>
      <c r="E51" s="216" t="n"/>
      <c r="F51" s="216" t="n"/>
      <c r="G51" s="216" t="n"/>
      <c r="H51" s="216" t="n"/>
      <c r="I51" s="216" t="n"/>
      <c r="J51" s="216" t="n"/>
      <c r="K51" s="216" t="n"/>
    </row>
    <row r="53" ht="21.75" customHeight="1" s="166">
      <c r="A53" s="233" t="inlineStr">
        <is>
          <t>METHODOLOGY NOTE — FORWARD-YEAR PROJECTIONS</t>
        </is>
      </c>
    </row>
    <row r="54" ht="33.75" customHeight="1" s="166">
      <c r="A54" s="234" t="inlineStr">
        <is>
          <t>FY25 PF column (F) anchors to the filed Paramount Skydance Form 8-K Exhibit 99.2 pro forma income statement exactly. Every line ties.</t>
        </is>
      </c>
    </row>
    <row r="55" ht="33.75" customHeight="1" s="166">
      <c r="A55" s="234" t="inlineStr">
        <is>
          <t>2026E, 2027E, 2028E columns (G/H/I) are Institute forward-year projections applied to the FY25 PF baseline using combined-entity growth assumptions (revenue +4% CAGR, operating expense +3%, SG&amp;A +2.5%, D&amp;A +2%, interest -5% via debt paydown).</t>
        </is>
      </c>
    </row>
    <row r="56" ht="33.75" customHeight="1" s="166">
      <c r="A56" s="234" t="inlineStr">
        <is>
          <t>The standalone Paramount (Tab 03) and WBD (Tab 06) forward-year forecasts are provided as REFERENCE ONLY and do NOT feed into the Combined IS forward years. The 8-K PF baseline plus combined-entity growth assumptions is the single source of truth for Combined 2026E-2028E.</t>
        </is>
      </c>
    </row>
    <row r="57" ht="33.75" customHeight="1" s="166">
      <c r="A57" s="234" t="inlineStr">
        <is>
          <t>Practitioners flexing assumptions should update the growth-rate constants directly in cells G6:I14 (revenue, opex, SG&amp;A, D&amp;A) or F21 (interest). Sensitivity ranges are in Tab 15.</t>
        </is>
      </c>
    </row>
  </sheetData>
  <printOptions horizontalCentered="1" verticalCentered="0" headings="0" gridLines="0" gridLinesSet="1"/>
  <pageMargins left="0.3" right="0.3" top="0.5" bottom="0.5" header="0.2" footer="0.2"/>
  <pageSetup orientation="landscape" paperSize="1" scale="100" fitToHeight="0" fitToWidth="1" pageOrder="downThenOver" blackAndWhite="0" draft="0" horizontalDpi="300" verticalDpi="300" copies="1"/>
  <headerFooter differentOddEven="0" differentFirst="0">
    <oddHeader>&amp;L&amp;9 Baratelli Institute&amp;C&amp;10 Paramount / Warner Bros. Discovery — Three-Statement Model&amp;R&amp;9 &amp;P of &amp;N</oddHeader>
    <oddFooter>&amp;L&amp;9 &amp;K1F3A5FBARATELLI INSTITUTE · MENTORING AT SCALE&amp;C&amp;8 Not audited. Illustrative Institute analysis.&amp;R&amp;8 &amp;D</oddFooter>
    <evenHeader/>
    <evenFooter/>
    <firstHeader/>
    <firstFooter/>
  </headerFooter>
  <rowBreaks count="1" manualBreakCount="1">
    <brk id="34" min="0" max="16383" man="1"/>
  </rowBreaks>
</worksheet>
</file>

<file path=xl/worksheets/sheet5.xml><?xml version="1.0" encoding="utf-8"?>
<worksheet xmlns="http://schemas.openxmlformats.org/spreadsheetml/2006/main">
  <sheetPr filterMode="0">
    <outlinePr summaryBelow="1" summaryRight="1"/>
    <pageSetUpPr fitToPage="1"/>
  </sheetPr>
  <dimension ref="A1:K105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baseColWidth="8" defaultColWidth="8.6796875" defaultRowHeight="15" customHeight="0" zeroHeight="0" outlineLevelRow="0"/>
  <cols>
    <col width="46" customWidth="1" style="165" min="1" max="1"/>
    <col width="13" customWidth="1" style="165" min="2" max="9"/>
    <col width="18" customWidth="1" style="166" min="4" max="4"/>
    <col width="18" customWidth="1" style="166" min="5" max="5"/>
  </cols>
  <sheetData>
    <row r="1" ht="19.5" customHeight="1" s="166">
      <c r="A1" s="215" t="inlineStr">
        <is>
          <t>Combined Paramount + WBD — Pro Forma Balance Sheet (per filed ex-99.2)</t>
        </is>
      </c>
      <c r="B1" s="216" t="n"/>
      <c r="C1" s="216" t="n"/>
      <c r="D1" s="216" t="n"/>
      <c r="E1" s="216" t="n"/>
      <c r="F1" s="216" t="n"/>
      <c r="G1" s="216" t="n"/>
      <c r="H1" s="216" t="n"/>
      <c r="I1" s="216" t="n"/>
      <c r="J1" s="216" t="n"/>
      <c r="K1" s="216" t="n"/>
    </row>
    <row r="2" ht="15" customHeight="1" s="166">
      <c r="A2" s="217" t="inlineStr">
        <is>
          <t>Purchase accounting (ASC 805). 2026 PF at close mirrors SEC 8-K Ex 99.2 exactly. 2027-2029 forward-roll assumes bridge refi, no synergies quantified.</t>
        </is>
      </c>
      <c r="B2" s="216" t="n"/>
      <c r="C2" s="216" t="n"/>
      <c r="D2" s="216" t="n"/>
      <c r="E2" s="216" t="n"/>
      <c r="F2" s="216" t="n"/>
      <c r="G2" s="216" t="n"/>
      <c r="H2" s="216" t="n"/>
      <c r="I2" s="216" t="n"/>
      <c r="J2" s="216" t="n"/>
      <c r="K2" s="216" t="n"/>
    </row>
    <row r="3" ht="15" customHeight="1" s="166">
      <c r="A3" s="235" t="inlineStr">
        <is>
          <t>⚠ BS CHECK (Assets − L&amp;E; should be $0 each column)</t>
        </is>
      </c>
      <c r="B3" s="224" t="n"/>
      <c r="C3" s="224" t="n"/>
      <c r="D3" s="224" t="n"/>
      <c r="E3" s="224" t="n"/>
      <c r="F3" s="224" t="n"/>
      <c r="G3" s="216" t="n"/>
      <c r="H3" s="216" t="n"/>
      <c r="I3" s="216" t="n"/>
      <c r="J3" s="216" t="n"/>
      <c r="K3" s="216" t="n"/>
    </row>
    <row r="4" ht="32" customHeight="1" s="166">
      <c r="A4" s="218" t="inlineStr">
        <is>
          <t>($ millions)</t>
        </is>
      </c>
      <c r="B4" s="218" t="inlineStr">
        <is>
          <t>PSKY 3/31/26</t>
        </is>
      </c>
      <c r="C4" s="218" t="inlineStr">
        <is>
          <t>WBD 3/31/26</t>
        </is>
      </c>
      <c r="D4" s="218" t="inlineStr">
        <is>
          <t>Transaction
Adjustments</t>
        </is>
      </c>
      <c r="E4" s="218" t="inlineStr">
        <is>
          <t>Debt
Adjustments</t>
        </is>
      </c>
      <c r="F4" s="218" t="inlineStr">
        <is>
          <t>2026 PF at close</t>
        </is>
      </c>
      <c r="G4" s="216" t="n"/>
      <c r="H4" s="216" t="n"/>
      <c r="I4" s="216" t="n"/>
      <c r="J4" s="216" t="n"/>
      <c r="K4" s="216" t="n"/>
    </row>
    <row r="5" ht="19.5" customHeight="1" s="166">
      <c r="A5" s="236" t="inlineStr">
        <is>
          <t>ASSETS</t>
        </is>
      </c>
      <c r="B5" s="237" t="n"/>
      <c r="C5" s="237" t="n"/>
      <c r="D5" s="237" t="n"/>
      <c r="E5" s="237" t="n"/>
      <c r="F5" s="237" t="n"/>
      <c r="G5" s="216" t="n"/>
      <c r="H5" s="216" t="n"/>
      <c r="I5" s="216" t="n"/>
      <c r="J5" s="216" t="n"/>
      <c r="K5" s="216" t="n"/>
    </row>
    <row r="6" ht="15" customHeight="1" s="166">
      <c r="A6" s="221" t="inlineStr">
        <is>
          <t>Cash and cash equivalents</t>
        </is>
      </c>
      <c r="B6" s="222" t="n">
        <v>1941</v>
      </c>
      <c r="C6" s="222" t="n">
        <v>3264</v>
      </c>
      <c r="D6" s="222" t="n">
        <v>-47014</v>
      </c>
      <c r="E6" s="222" t="n">
        <v>50784</v>
      </c>
      <c r="F6" s="223">
        <f>SUM(B6:E6)</f>
        <v/>
      </c>
      <c r="G6" s="216" t="n"/>
      <c r="H6" s="216" t="n"/>
      <c r="I6" s="216" t="n"/>
      <c r="J6" s="216" t="n"/>
      <c r="K6" s="216" t="n"/>
    </row>
    <row r="7" ht="15" customHeight="1" s="166">
      <c r="A7" s="238" t="inlineStr">
        <is>
          <t>Receivables, net</t>
        </is>
      </c>
      <c r="B7" s="239" t="n">
        <v>6850</v>
      </c>
      <c r="C7" s="239" t="n">
        <v>5009</v>
      </c>
      <c r="D7" s="239" t="n">
        <v>-527</v>
      </c>
      <c r="E7" s="239" t="n">
        <v>0</v>
      </c>
      <c r="F7" s="223">
        <f>SUM(B7:E7)</f>
        <v/>
      </c>
      <c r="G7" s="216" t="n"/>
      <c r="H7" s="216" t="n"/>
      <c r="I7" s="216" t="n"/>
      <c r="J7" s="216" t="n"/>
      <c r="K7" s="216" t="n"/>
    </row>
    <row r="8" ht="15" customHeight="1" s="166">
      <c r="A8" s="221" t="inlineStr">
        <is>
          <t>Programming and other inventory (current)</t>
        </is>
      </c>
      <c r="B8" s="222" t="n">
        <v>1000</v>
      </c>
      <c r="C8" s="222" t="n">
        <v>322</v>
      </c>
      <c r="D8" s="222" t="n">
        <v>0</v>
      </c>
      <c r="E8" s="222" t="n">
        <v>0</v>
      </c>
      <c r="F8" s="223">
        <f>SUM(B8:E8)</f>
        <v/>
      </c>
      <c r="G8" s="216" t="n"/>
      <c r="H8" s="216" t="n"/>
      <c r="I8" s="216" t="n"/>
      <c r="J8" s="216" t="n"/>
      <c r="K8" s="216" t="n"/>
    </row>
    <row r="9" ht="15" customHeight="1" s="166">
      <c r="A9" s="238" t="inlineStr">
        <is>
          <t>Prepaid expenses and other current assets</t>
        </is>
      </c>
      <c r="B9" s="239" t="n">
        <v>1764</v>
      </c>
      <c r="C9" s="239" t="n">
        <v>3146</v>
      </c>
      <c r="D9" s="239" t="n">
        <v>0</v>
      </c>
      <c r="E9" s="239" t="n">
        <v>0</v>
      </c>
      <c r="F9" s="223">
        <f>SUM(B9:E9)</f>
        <v/>
      </c>
      <c r="G9" s="216" t="n"/>
      <c r="H9" s="216" t="n"/>
      <c r="I9" s="216" t="n"/>
      <c r="J9" s="216" t="n"/>
      <c r="K9" s="216" t="n"/>
    </row>
    <row r="10" ht="15" customHeight="1" s="166">
      <c r="A10" s="226" t="inlineStr">
        <is>
          <t xml:space="preserve">  Total current assets</t>
        </is>
      </c>
      <c r="B10" s="227">
        <f>SUM(B6:B9)</f>
        <v/>
      </c>
      <c r="C10" s="227">
        <f>SUM(C6:C9)</f>
        <v/>
      </c>
      <c r="D10" s="227">
        <f>SUM(D6:D9)</f>
        <v/>
      </c>
      <c r="E10" s="227">
        <f>SUM(E6:E9)</f>
        <v/>
      </c>
      <c r="F10" s="227">
        <f>SUM(F6:F9)</f>
        <v/>
      </c>
      <c r="G10" s="216" t="n"/>
      <c r="H10" s="216" t="n"/>
      <c r="I10" s="216" t="n"/>
      <c r="J10" s="216" t="n"/>
      <c r="K10" s="216" t="n"/>
    </row>
    <row r="11" ht="15" customHeight="1" s="166">
      <c r="A11" s="221" t="inlineStr">
        <is>
          <t>Property and equipment, net</t>
        </is>
      </c>
      <c r="B11" s="222" t="n">
        <v>2205</v>
      </c>
      <c r="C11" s="222" t="n">
        <v>6642</v>
      </c>
      <c r="D11" s="222" t="n">
        <v>0</v>
      </c>
      <c r="E11" s="222" t="n">
        <v>0</v>
      </c>
      <c r="F11" s="223">
        <f>SUM(B11:E11)</f>
        <v/>
      </c>
      <c r="G11" s="216" t="n"/>
      <c r="H11" s="216" t="n"/>
      <c r="I11" s="216" t="n"/>
      <c r="J11" s="216" t="n"/>
      <c r="K11" s="216" t="n"/>
    </row>
    <row r="12" ht="15" customHeight="1" s="166">
      <c r="A12" s="238" t="inlineStr">
        <is>
          <t>Programming and other inventory (LT)</t>
        </is>
      </c>
      <c r="B12" s="239" t="n">
        <v>15472</v>
      </c>
      <c r="C12" s="239" t="n">
        <v>19312</v>
      </c>
      <c r="D12" s="239" t="n">
        <v>-193</v>
      </c>
      <c r="E12" s="239" t="n">
        <v>0</v>
      </c>
      <c r="F12" s="223">
        <f>SUM(B12:E12)</f>
        <v/>
      </c>
      <c r="G12" s="216" t="n"/>
      <c r="H12" s="216" t="n"/>
      <c r="I12" s="216" t="n"/>
      <c r="J12" s="216" t="n"/>
      <c r="K12" s="216" t="n"/>
    </row>
    <row r="13" ht="15" customHeight="1" s="166">
      <c r="A13" s="221" t="inlineStr">
        <is>
          <t>Goodwill</t>
        </is>
      </c>
      <c r="B13" s="222" t="n">
        <v>1622</v>
      </c>
      <c r="C13" s="222" t="n">
        <v>25874</v>
      </c>
      <c r="D13" s="222" t="n">
        <v>29791</v>
      </c>
      <c r="E13" s="222" t="n">
        <v>0</v>
      </c>
      <c r="F13" s="223">
        <f>SUM(B13:E13)</f>
        <v/>
      </c>
      <c r="G13" s="216" t="n"/>
      <c r="H13" s="216" t="n"/>
      <c r="I13" s="216" t="n"/>
      <c r="J13" s="216" t="n"/>
      <c r="K13" s="216" t="n"/>
    </row>
    <row r="14" ht="15" customHeight="1" s="166">
      <c r="A14" s="238" t="inlineStr">
        <is>
          <t>Intangible assets, net</t>
        </is>
      </c>
      <c r="B14" s="239" t="n">
        <v>5954</v>
      </c>
      <c r="C14" s="239" t="n">
        <v>26803</v>
      </c>
      <c r="D14" s="239" t="n">
        <v>18707</v>
      </c>
      <c r="E14" s="239" t="n">
        <v>0</v>
      </c>
      <c r="F14" s="223">
        <f>SUM(B14:E14)</f>
        <v/>
      </c>
      <c r="G14" s="216" t="n"/>
      <c r="H14" s="216" t="n"/>
      <c r="I14" s="216" t="n"/>
      <c r="J14" s="216" t="n"/>
      <c r="K14" s="216" t="n"/>
    </row>
    <row r="15" ht="15" customHeight="1" s="166">
      <c r="A15" s="221" t="inlineStr">
        <is>
          <t>Operating lease assets</t>
        </is>
      </c>
      <c r="B15" s="222" t="n">
        <v>1084</v>
      </c>
      <c r="C15" s="222" t="n">
        <v>2749</v>
      </c>
      <c r="D15" s="222" t="n">
        <v>0</v>
      </c>
      <c r="E15" s="222" t="n">
        <v>0</v>
      </c>
      <c r="F15" s="223">
        <f>SUM(B15:E15)</f>
        <v/>
      </c>
      <c r="G15" s="216" t="n"/>
      <c r="H15" s="216" t="n"/>
      <c r="I15" s="216" t="n"/>
      <c r="J15" s="216" t="n"/>
      <c r="K15" s="216" t="n"/>
    </row>
    <row r="16" ht="15" customHeight="1" s="166">
      <c r="A16" s="238" t="inlineStr">
        <is>
          <t>Deferred income tax assets</t>
        </is>
      </c>
      <c r="B16" s="239" t="n">
        <v>1241</v>
      </c>
      <c r="C16" s="239" t="n">
        <v>617</v>
      </c>
      <c r="D16" s="239" t="n">
        <v>0</v>
      </c>
      <c r="E16" s="239" t="n">
        <v>0</v>
      </c>
      <c r="F16" s="223">
        <f>SUM(B16:E16)</f>
        <v/>
      </c>
      <c r="G16" s="216" t="n"/>
      <c r="H16" s="216" t="n"/>
      <c r="I16" s="216" t="n"/>
      <c r="J16" s="216" t="n"/>
      <c r="K16" s="216" t="n"/>
    </row>
    <row r="17" ht="19.5" customHeight="1" s="166">
      <c r="A17" s="221" t="inlineStr">
        <is>
          <t>Advance consideration for WBD acquisition</t>
        </is>
      </c>
      <c r="B17" s="222" t="n">
        <v>2800</v>
      </c>
      <c r="C17" s="222" t="n">
        <v>0</v>
      </c>
      <c r="D17" s="222" t="n">
        <v>-2800</v>
      </c>
      <c r="E17" s="222" t="n">
        <v>0</v>
      </c>
      <c r="F17" s="223">
        <f>SUM(B17:E17)</f>
        <v/>
      </c>
      <c r="G17" s="216" t="n"/>
      <c r="H17" s="216" t="n"/>
      <c r="I17" s="216" t="n"/>
      <c r="J17" s="216" t="n"/>
      <c r="K17" s="216" t="n"/>
    </row>
    <row r="18" ht="15" customHeight="1" s="166">
      <c r="A18" s="238" t="inlineStr">
        <is>
          <t>Other assets</t>
        </is>
      </c>
      <c r="B18" s="239" t="n">
        <v>2555</v>
      </c>
      <c r="C18" s="239" t="n">
        <v>4099</v>
      </c>
      <c r="D18" s="239" t="n">
        <v>0</v>
      </c>
      <c r="E18" s="239" t="n">
        <v>0</v>
      </c>
      <c r="F18" s="223">
        <f>SUM(B18:E18)</f>
        <v/>
      </c>
      <c r="G18" s="216" t="n"/>
      <c r="H18" s="216" t="n"/>
      <c r="I18" s="216" t="n"/>
      <c r="J18" s="216" t="n"/>
      <c r="K18" s="216" t="n"/>
    </row>
    <row r="19" ht="15" customHeight="1" s="166">
      <c r="A19" s="226" t="inlineStr">
        <is>
          <t xml:space="preserve">  Total non-current assets</t>
        </is>
      </c>
      <c r="B19" s="227">
        <f>SUM(B11:B18)</f>
        <v/>
      </c>
      <c r="C19" s="227">
        <f>SUM(C11:C18)</f>
        <v/>
      </c>
      <c r="D19" s="227">
        <f>SUM(D11:D18)</f>
        <v/>
      </c>
      <c r="E19" s="227">
        <f>SUM(E11:E18)</f>
        <v/>
      </c>
      <c r="F19" s="227">
        <f>SUM(F11:F18)</f>
        <v/>
      </c>
      <c r="G19" s="216" t="n"/>
      <c r="H19" s="216" t="n"/>
      <c r="I19" s="216" t="n"/>
      <c r="J19" s="216" t="n"/>
      <c r="K19" s="216" t="n"/>
    </row>
    <row r="20" ht="15" customHeight="1" s="166">
      <c r="A20" s="228" t="inlineStr">
        <is>
          <t>TOTAL ASSETS</t>
        </is>
      </c>
      <c r="B20" s="229">
        <f>B10+B19</f>
        <v/>
      </c>
      <c r="C20" s="229">
        <f>C10+C19</f>
        <v/>
      </c>
      <c r="D20" s="229">
        <f>D10+D19</f>
        <v/>
      </c>
      <c r="E20" s="229">
        <f>E10+E19</f>
        <v/>
      </c>
      <c r="F20" s="229">
        <f>F10+F19</f>
        <v/>
      </c>
      <c r="G20" s="216" t="n"/>
      <c r="H20" s="216" t="n"/>
      <c r="I20" s="216" t="n"/>
      <c r="J20" s="216" t="n"/>
      <c r="K20" s="216" t="n"/>
    </row>
    <row r="21" ht="15" customHeight="1" s="166">
      <c r="A21" s="216" t="n"/>
      <c r="B21" s="224" t="n"/>
      <c r="C21" s="224" t="n"/>
      <c r="D21" s="224" t="n"/>
      <c r="E21" s="224" t="n"/>
      <c r="F21" s="224" t="n"/>
      <c r="G21" s="216" t="n"/>
      <c r="H21" s="216" t="n"/>
      <c r="I21" s="216" t="n"/>
      <c r="J21" s="216" t="n"/>
      <c r="K21" s="216" t="n"/>
    </row>
    <row r="22" ht="15" customHeight="1" s="166">
      <c r="A22" s="236" t="inlineStr">
        <is>
          <t>LIABILITIES</t>
        </is>
      </c>
      <c r="B22" s="240" t="n"/>
      <c r="C22" s="240" t="n"/>
      <c r="D22" s="240" t="n"/>
      <c r="E22" s="240" t="n"/>
      <c r="F22" s="240" t="n"/>
      <c r="G22" s="216" t="n"/>
      <c r="H22" s="216" t="n"/>
      <c r="I22" s="216" t="n"/>
      <c r="J22" s="216" t="n"/>
      <c r="K22" s="216" t="n"/>
    </row>
    <row r="23" ht="15" customHeight="1" s="166">
      <c r="A23" s="221" t="inlineStr">
        <is>
          <t>Accounts payable</t>
        </is>
      </c>
      <c r="B23" s="222" t="n">
        <v>707</v>
      </c>
      <c r="C23" s="222" t="n">
        <v>1110</v>
      </c>
      <c r="D23" s="222" t="n">
        <v>-46</v>
      </c>
      <c r="E23" s="222" t="n">
        <v>0</v>
      </c>
      <c r="F23" s="223">
        <f>SUM(B23:E23)</f>
        <v/>
      </c>
      <c r="G23" s="216" t="n"/>
      <c r="H23" s="216" t="n"/>
      <c r="I23" s="216" t="n"/>
      <c r="J23" s="216" t="n"/>
      <c r="K23" s="216" t="n"/>
    </row>
    <row r="24" ht="15" customHeight="1" s="166">
      <c r="A24" s="238" t="inlineStr">
        <is>
          <t>Accrued expenses</t>
        </is>
      </c>
      <c r="B24" s="239" t="n">
        <v>1730</v>
      </c>
      <c r="C24" s="239" t="n">
        <v>6066</v>
      </c>
      <c r="D24" s="239" t="n">
        <v>-2433</v>
      </c>
      <c r="E24" s="239" t="n">
        <v>0</v>
      </c>
      <c r="F24" s="223">
        <f>SUM(B24:E24)</f>
        <v/>
      </c>
      <c r="G24" s="216" t="n"/>
      <c r="H24" s="216" t="n"/>
      <c r="I24" s="216" t="n"/>
      <c r="J24" s="216" t="n"/>
      <c r="K24" s="216" t="n"/>
    </row>
    <row r="25" ht="15" customHeight="1" s="166">
      <c r="A25" s="221" t="inlineStr">
        <is>
          <t>Participants' share and royalties (current)</t>
        </is>
      </c>
      <c r="B25" s="222" t="n">
        <v>2613</v>
      </c>
      <c r="C25" s="222" t="n">
        <v>3483</v>
      </c>
      <c r="D25" s="222" t="n">
        <v>0</v>
      </c>
      <c r="E25" s="222" t="n">
        <v>0</v>
      </c>
      <c r="F25" s="223">
        <f>SUM(B25:E25)</f>
        <v/>
      </c>
      <c r="G25" s="216" t="n"/>
      <c r="H25" s="216" t="n"/>
      <c r="I25" s="216" t="n"/>
      <c r="J25" s="216" t="n"/>
      <c r="K25" s="216" t="n"/>
    </row>
    <row r="26" ht="19.5" customHeight="1" s="166">
      <c r="A26" s="238" t="inlineStr">
        <is>
          <t>Accrued programming/production costs</t>
        </is>
      </c>
      <c r="B26" s="239" t="n">
        <v>1857</v>
      </c>
      <c r="C26" s="239" t="n">
        <v>2086</v>
      </c>
      <c r="D26" s="239" t="n">
        <v>-824</v>
      </c>
      <c r="E26" s="239" t="n">
        <v>0</v>
      </c>
      <c r="F26" s="223">
        <f>SUM(B26:E26)</f>
        <v/>
      </c>
      <c r="G26" s="216" t="n"/>
      <c r="H26" s="216" t="n"/>
      <c r="I26" s="216" t="n"/>
      <c r="J26" s="216" t="n"/>
      <c r="K26" s="216" t="n"/>
    </row>
    <row r="27" ht="15" customHeight="1" s="166">
      <c r="A27" s="221" t="inlineStr">
        <is>
          <t>Deferred revenues</t>
        </is>
      </c>
      <c r="B27" s="222" t="n">
        <v>1354</v>
      </c>
      <c r="C27" s="222" t="n">
        <v>1592</v>
      </c>
      <c r="D27" s="222" t="n">
        <v>0</v>
      </c>
      <c r="E27" s="222" t="n">
        <v>0</v>
      </c>
      <c r="F27" s="223">
        <f>SUM(B27:E27)</f>
        <v/>
      </c>
      <c r="G27" s="216" t="n"/>
      <c r="H27" s="216" t="n"/>
      <c r="I27" s="216" t="n"/>
      <c r="J27" s="216" t="n"/>
      <c r="K27" s="216" t="n"/>
    </row>
    <row r="28" ht="15" customHeight="1" s="166">
      <c r="A28" s="238" t="inlineStr">
        <is>
          <t>Debt (current)</t>
        </is>
      </c>
      <c r="B28" s="239" t="n">
        <v>662</v>
      </c>
      <c r="C28" s="239" t="n">
        <v>1493</v>
      </c>
      <c r="D28" s="239" t="n">
        <v>0</v>
      </c>
      <c r="E28" s="239" t="n">
        <v>48314</v>
      </c>
      <c r="F28" s="223">
        <f>SUM(B28:E28)</f>
        <v/>
      </c>
      <c r="G28" s="216" t="n"/>
      <c r="H28" s="216" t="n"/>
      <c r="I28" s="216" t="n"/>
      <c r="J28" s="216" t="n"/>
      <c r="K28" s="216" t="n"/>
    </row>
    <row r="29" ht="15" customHeight="1" s="166">
      <c r="A29" s="221" t="inlineStr">
        <is>
          <t>Other current liabilities</t>
        </is>
      </c>
      <c r="B29" s="222" t="n">
        <v>1580</v>
      </c>
      <c r="C29" s="222" t="n">
        <v>285</v>
      </c>
      <c r="D29" s="222" t="n">
        <v>812</v>
      </c>
      <c r="E29" s="222" t="n">
        <v>0</v>
      </c>
      <c r="F29" s="223">
        <f>SUM(B29:E29)</f>
        <v/>
      </c>
      <c r="G29" s="216" t="n"/>
      <c r="H29" s="216" t="n"/>
      <c r="I29" s="216" t="n"/>
      <c r="J29" s="216" t="n"/>
      <c r="K29" s="216" t="n"/>
    </row>
    <row r="30" ht="15" customHeight="1" s="166">
      <c r="A30" s="226" t="inlineStr">
        <is>
          <t xml:space="preserve">  Total current liabilities</t>
        </is>
      </c>
      <c r="B30" s="227">
        <f>SUM(B23:B29)</f>
        <v/>
      </c>
      <c r="C30" s="227">
        <f>SUM(C23:C29)</f>
        <v/>
      </c>
      <c r="D30" s="227">
        <f>SUM(D23:D29)</f>
        <v/>
      </c>
      <c r="E30" s="227">
        <f>SUM(E23:E29)</f>
        <v/>
      </c>
      <c r="F30" s="227">
        <f>SUM(F23:F29)</f>
        <v/>
      </c>
      <c r="G30" s="216" t="n"/>
      <c r="H30" s="216" t="n"/>
      <c r="I30" s="216" t="n"/>
      <c r="J30" s="216" t="n"/>
      <c r="K30" s="216" t="n"/>
    </row>
    <row r="31" ht="15" customHeight="1" s="166">
      <c r="A31" s="221" t="inlineStr">
        <is>
          <t>Long-term debt</t>
        </is>
      </c>
      <c r="B31" s="222" t="n">
        <v>14821</v>
      </c>
      <c r="C31" s="222" t="n">
        <v>30973</v>
      </c>
      <c r="D31" s="222" t="n">
        <v>-19538</v>
      </c>
      <c r="E31" s="222" t="n">
        <v>2493</v>
      </c>
      <c r="F31" s="223">
        <f>SUM(B31:E31)</f>
        <v/>
      </c>
      <c r="G31" s="216" t="n"/>
      <c r="H31" s="216" t="n"/>
      <c r="I31" s="216" t="n"/>
      <c r="J31" s="216" t="n"/>
      <c r="K31" s="216" t="n"/>
    </row>
    <row r="32" ht="15" customHeight="1" s="166">
      <c r="A32" s="238" t="inlineStr">
        <is>
          <t>Participants' share &amp; royalties (LT)</t>
        </is>
      </c>
      <c r="B32" s="239" t="n">
        <v>1404</v>
      </c>
      <c r="C32" s="239" t="n">
        <v>2378</v>
      </c>
      <c r="D32" s="239" t="n">
        <v>0</v>
      </c>
      <c r="E32" s="239" t="n">
        <v>0</v>
      </c>
      <c r="F32" s="223">
        <f>SUM(B32:E32)</f>
        <v/>
      </c>
      <c r="G32" s="216" t="n"/>
      <c r="H32" s="216" t="n"/>
      <c r="I32" s="216" t="n"/>
      <c r="J32" s="216" t="n"/>
      <c r="K32" s="216" t="n"/>
    </row>
    <row r="33" ht="15" customHeight="1" s="166">
      <c r="A33" s="221" t="inlineStr">
        <is>
          <t>Pension and postretirement obligation</t>
        </is>
      </c>
      <c r="B33" s="222" t="n">
        <v>1178</v>
      </c>
      <c r="C33" s="222" t="n">
        <v>226</v>
      </c>
      <c r="D33" s="222" t="n">
        <v>0</v>
      </c>
      <c r="E33" s="222" t="n">
        <v>0</v>
      </c>
      <c r="F33" s="223">
        <f>SUM(B33:E33)</f>
        <v/>
      </c>
      <c r="G33" s="216" t="n"/>
      <c r="H33" s="216" t="n"/>
      <c r="I33" s="216" t="n"/>
      <c r="J33" s="216" t="n"/>
      <c r="K33" s="216" t="n"/>
    </row>
    <row r="34" ht="15" customHeight="1" s="166">
      <c r="A34" s="238" t="inlineStr">
        <is>
          <t>Deferred income tax liabilities</t>
        </is>
      </c>
      <c r="B34" s="239" t="n">
        <v>90</v>
      </c>
      <c r="C34" s="239" t="n">
        <v>5873</v>
      </c>
      <c r="D34" s="239" t="n">
        <v>5859</v>
      </c>
      <c r="E34" s="239" t="n">
        <v>0</v>
      </c>
      <c r="F34" s="223">
        <f>SUM(B34:E34)</f>
        <v/>
      </c>
      <c r="G34" s="216" t="n"/>
      <c r="H34" s="216" t="n"/>
      <c r="I34" s="216" t="n"/>
      <c r="J34" s="216" t="n"/>
      <c r="K34" s="216" t="n"/>
    </row>
    <row r="35" ht="15" customHeight="1" s="166">
      <c r="A35" s="221" t="inlineStr">
        <is>
          <t>Operating lease liabilities (LT)</t>
        </is>
      </c>
      <c r="B35" s="222" t="n">
        <v>1112</v>
      </c>
      <c r="C35" s="222" t="n">
        <v>3226</v>
      </c>
      <c r="D35" s="222" t="n">
        <v>0</v>
      </c>
      <c r="E35" s="222" t="n">
        <v>0</v>
      </c>
      <c r="F35" s="223">
        <f>SUM(B35:E35)</f>
        <v/>
      </c>
      <c r="G35" s="216" t="n"/>
      <c r="H35" s="216" t="n"/>
      <c r="I35" s="216" t="n"/>
      <c r="J35" s="216" t="n"/>
      <c r="K35" s="216" t="n"/>
    </row>
    <row r="36" ht="15" customHeight="1" s="166">
      <c r="A36" s="238" t="inlineStr">
        <is>
          <t>Programming obligations</t>
        </is>
      </c>
      <c r="B36" s="239" t="n">
        <v>386</v>
      </c>
      <c r="C36" s="239" t="n">
        <v>1424</v>
      </c>
      <c r="D36" s="239" t="n">
        <v>0</v>
      </c>
      <c r="E36" s="239" t="n">
        <v>0</v>
      </c>
      <c r="F36" s="223">
        <f>SUM(B36:E36)</f>
        <v/>
      </c>
      <c r="G36" s="216" t="n"/>
      <c r="H36" s="216" t="n"/>
      <c r="I36" s="216" t="n"/>
      <c r="J36" s="216" t="n"/>
      <c r="K36" s="216" t="n"/>
    </row>
    <row r="37" ht="15" customHeight="1" s="166">
      <c r="A37" s="221" t="inlineStr">
        <is>
          <t>Other liabilities</t>
        </is>
      </c>
      <c r="B37" s="222" t="n">
        <v>2245</v>
      </c>
      <c r="C37" s="222" t="n">
        <v>3915</v>
      </c>
      <c r="D37" s="222" t="n">
        <v>140</v>
      </c>
      <c r="E37" s="222" t="n">
        <v>0</v>
      </c>
      <c r="F37" s="223">
        <f>SUM(B37:E37)</f>
        <v/>
      </c>
      <c r="G37" s="216" t="n"/>
      <c r="H37" s="216" t="n"/>
      <c r="I37" s="216" t="n"/>
      <c r="J37" s="216" t="n"/>
      <c r="K37" s="216" t="n"/>
    </row>
    <row r="38" ht="15" customHeight="1" s="166">
      <c r="A38" s="226" t="inlineStr">
        <is>
          <t xml:space="preserve">  Total non-current liabilities</t>
        </is>
      </c>
      <c r="B38" s="227">
        <f>SUM(B31:B37)</f>
        <v/>
      </c>
      <c r="C38" s="227">
        <f>SUM(C31:C37)</f>
        <v/>
      </c>
      <c r="D38" s="227">
        <f>SUM(D31:D37)</f>
        <v/>
      </c>
      <c r="E38" s="227">
        <f>SUM(E31:E37)</f>
        <v/>
      </c>
      <c r="F38" s="227">
        <f>SUM(F31:F37)</f>
        <v/>
      </c>
      <c r="G38" s="216" t="n"/>
      <c r="H38" s="216" t="n"/>
      <c r="I38" s="216" t="n"/>
      <c r="J38" s="216" t="n"/>
      <c r="K38" s="216" t="n"/>
    </row>
    <row r="39" ht="15" customHeight="1" s="166">
      <c r="A39" s="228" t="inlineStr">
        <is>
          <t>TOTAL LIABILITIES</t>
        </is>
      </c>
      <c r="B39" s="229">
        <f>B30+B38</f>
        <v/>
      </c>
      <c r="C39" s="229">
        <f>C30+C38</f>
        <v/>
      </c>
      <c r="D39" s="229">
        <f>D30+D38</f>
        <v/>
      </c>
      <c r="E39" s="229">
        <f>E30+E38</f>
        <v/>
      </c>
      <c r="F39" s="229">
        <f>F30+F38</f>
        <v/>
      </c>
      <c r="G39" s="216" t="n"/>
      <c r="H39" s="216" t="n"/>
      <c r="I39" s="216" t="n"/>
      <c r="J39" s="216" t="n"/>
      <c r="K39" s="216" t="n"/>
    </row>
    <row r="40" ht="15" customHeight="1" s="166">
      <c r="A40" s="216" t="n"/>
      <c r="B40" s="216" t="n"/>
      <c r="C40" s="216" t="n"/>
      <c r="D40" s="216" t="n"/>
      <c r="E40" s="216" t="n"/>
      <c r="F40" s="216" t="n"/>
      <c r="G40" s="216" t="n"/>
      <c r="H40" s="216" t="n"/>
      <c r="I40" s="216" t="n"/>
      <c r="J40" s="216" t="n"/>
      <c r="K40" s="216" t="n"/>
    </row>
    <row r="41" ht="15" customHeight="1" s="166">
      <c r="A41" s="236" t="inlineStr">
        <is>
          <t>SHAREHOLDERS' EQUITY</t>
        </is>
      </c>
      <c r="B41" s="237" t="n"/>
      <c r="C41" s="237" t="n"/>
      <c r="D41" s="237" t="n"/>
      <c r="E41" s="237" t="n"/>
      <c r="F41" s="237" t="n"/>
      <c r="G41" s="216" t="n"/>
      <c r="H41" s="216" t="n"/>
      <c r="I41" s="216" t="n"/>
      <c r="J41" s="216" t="n"/>
      <c r="K41" s="216" t="n"/>
    </row>
    <row r="42" ht="15" customHeight="1" s="166">
      <c r="A42" s="221" t="inlineStr">
        <is>
          <t>Class A Common Stock</t>
        </is>
      </c>
      <c r="B42" s="222" t="n">
        <v>0</v>
      </c>
      <c r="C42" s="222" t="n">
        <v>27</v>
      </c>
      <c r="D42" s="222" t="n">
        <v>-27</v>
      </c>
      <c r="E42" s="222" t="n">
        <v>0</v>
      </c>
      <c r="F42" s="223">
        <f>SUM(B42:E42)</f>
        <v/>
      </c>
      <c r="G42" s="216" t="n"/>
      <c r="H42" s="216" t="n"/>
      <c r="I42" s="216" t="n"/>
      <c r="J42" s="216" t="n"/>
      <c r="K42" s="216" t="n"/>
    </row>
    <row r="43" ht="15" customHeight="1" s="166">
      <c r="A43" s="238" t="inlineStr">
        <is>
          <t>Class B Common Stock</t>
        </is>
      </c>
      <c r="B43" s="239" t="n">
        <v>1</v>
      </c>
      <c r="C43" s="239" t="n">
        <v>0</v>
      </c>
      <c r="D43" s="239" t="n">
        <v>4</v>
      </c>
      <c r="E43" s="239" t="n">
        <v>0</v>
      </c>
      <c r="F43" s="223">
        <f>SUM(B43:E43)</f>
        <v/>
      </c>
      <c r="G43" s="216" t="n"/>
      <c r="H43" s="216" t="n"/>
      <c r="I43" s="216" t="n"/>
      <c r="J43" s="216" t="n"/>
      <c r="K43" s="216" t="n"/>
    </row>
    <row r="44" ht="15" customHeight="1" s="166">
      <c r="A44" s="221" t="inlineStr">
        <is>
          <t>Additional paid-in capital</t>
        </is>
      </c>
      <c r="B44" s="222" t="n">
        <v>13316</v>
      </c>
      <c r="C44" s="222" t="n">
        <v>55865</v>
      </c>
      <c r="D44" s="222" t="n">
        <v>-8963</v>
      </c>
      <c r="E44" s="222" t="n">
        <v>0</v>
      </c>
      <c r="F44" s="223">
        <f>SUM(B44:E44)</f>
        <v/>
      </c>
      <c r="G44" s="216" t="n"/>
      <c r="H44" s="216" t="n"/>
      <c r="I44" s="216" t="n"/>
      <c r="J44" s="216" t="n"/>
      <c r="K44" s="216" t="n"/>
    </row>
    <row r="45" ht="15" customHeight="1" s="166">
      <c r="A45" s="238" t="inlineStr">
        <is>
          <t>Treasury stock</t>
        </is>
      </c>
      <c r="B45" s="239" t="n">
        <v>0</v>
      </c>
      <c r="C45" s="239" t="n">
        <v>-8244</v>
      </c>
      <c r="D45" s="239" t="n">
        <v>8244</v>
      </c>
      <c r="E45" s="239" t="n">
        <v>0</v>
      </c>
      <c r="F45" s="223">
        <f>SUM(B45:E45)</f>
        <v/>
      </c>
      <c r="G45" s="216" t="n"/>
      <c r="H45" s="216" t="n"/>
      <c r="I45" s="216" t="n"/>
      <c r="J45" s="216" t="n"/>
      <c r="K45" s="216" t="n"/>
    </row>
    <row r="46" ht="15" customHeight="1" s="166">
      <c r="A46" s="221" t="inlineStr">
        <is>
          <t>Retained earnings (accumulated deficit)</t>
        </is>
      </c>
      <c r="B46" s="222" t="n">
        <v>-1585</v>
      </c>
      <c r="C46" s="222" t="n">
        <v>-14428</v>
      </c>
      <c r="D46" s="222" t="n">
        <v>14094</v>
      </c>
      <c r="E46" s="222" t="n">
        <v>-23</v>
      </c>
      <c r="F46" s="223">
        <f>SUM(B46:E46)</f>
        <v/>
      </c>
      <c r="G46" s="216" t="n"/>
      <c r="H46" s="216" t="n"/>
      <c r="I46" s="216" t="n"/>
      <c r="J46" s="216" t="n"/>
      <c r="K46" s="216" t="n"/>
    </row>
    <row r="47" ht="15" customHeight="1" s="166">
      <c r="A47" s="238" t="inlineStr">
        <is>
          <t>Accumulated other comprehensive income (loss)</t>
        </is>
      </c>
      <c r="B47" s="239" t="n">
        <v>-27</v>
      </c>
      <c r="C47" s="239" t="n">
        <v>-642</v>
      </c>
      <c r="D47" s="239" t="n">
        <v>642</v>
      </c>
      <c r="E47" s="239" t="n">
        <v>0</v>
      </c>
      <c r="F47" s="223">
        <f>SUM(B47:E47)</f>
        <v/>
      </c>
      <c r="G47" s="216" t="n"/>
      <c r="H47" s="216" t="n"/>
      <c r="I47" s="216" t="n"/>
      <c r="J47" s="216" t="n"/>
      <c r="K47" s="216" t="n"/>
    </row>
    <row r="48" ht="15" customHeight="1" s="166">
      <c r="A48" s="226" t="inlineStr">
        <is>
          <t xml:space="preserve">  Total Paramount shareholders' equity</t>
        </is>
      </c>
      <c r="B48" s="227">
        <f>SUM(B42:B47)</f>
        <v/>
      </c>
      <c r="C48" s="227">
        <f>SUM(C42:C47)</f>
        <v/>
      </c>
      <c r="D48" s="227">
        <f>SUM(D42:D47)</f>
        <v/>
      </c>
      <c r="E48" s="227">
        <f>SUM(E42:E47)</f>
        <v/>
      </c>
      <c r="F48" s="227">
        <f>SUM(F42:F47)</f>
        <v/>
      </c>
      <c r="G48" s="216" t="n"/>
      <c r="H48" s="216" t="n"/>
      <c r="I48" s="216" t="n"/>
      <c r="J48" s="216" t="n"/>
      <c r="K48" s="216" t="n"/>
    </row>
    <row r="49" ht="15" customHeight="1" s="166">
      <c r="A49" s="221" t="inlineStr">
        <is>
          <t xml:space="preserve">  Non-controlling interests</t>
        </is>
      </c>
      <c r="B49" s="222" t="n">
        <v>1044</v>
      </c>
      <c r="C49" s="222" t="n">
        <v>1129</v>
      </c>
      <c r="D49" s="222" t="n">
        <v>0</v>
      </c>
      <c r="E49" s="222" t="n">
        <v>0</v>
      </c>
      <c r="F49" s="223">
        <f>SUM(B49:E49)</f>
        <v/>
      </c>
      <c r="G49" s="216" t="n"/>
      <c r="H49" s="216" t="n"/>
      <c r="I49" s="216" t="n"/>
      <c r="J49" s="216" t="n"/>
      <c r="K49" s="216" t="n"/>
    </row>
    <row r="50" ht="15" customHeight="1" s="166">
      <c r="A50" s="228" t="inlineStr">
        <is>
          <t>TOTAL EQUITY</t>
        </is>
      </c>
      <c r="B50" s="229">
        <f>B48+B49</f>
        <v/>
      </c>
      <c r="C50" s="229">
        <f>C48+C49</f>
        <v/>
      </c>
      <c r="D50" s="229">
        <f>D48+D49</f>
        <v/>
      </c>
      <c r="E50" s="229">
        <f>E48+E49</f>
        <v/>
      </c>
      <c r="F50" s="229">
        <f>F48+F49</f>
        <v/>
      </c>
      <c r="G50" s="216" t="n"/>
      <c r="H50" s="216" t="n"/>
      <c r="I50" s="216" t="n"/>
      <c r="J50" s="216" t="n"/>
      <c r="K50" s="216" t="n"/>
    </row>
    <row r="51" ht="15" customHeight="1" s="166">
      <c r="A51" s="228" t="inlineStr">
        <is>
          <t>TOTAL LIABILITIES + EQUITY</t>
        </is>
      </c>
      <c r="B51" s="229">
        <f>B39+B50</f>
        <v/>
      </c>
      <c r="C51" s="229">
        <f>C39+C50</f>
        <v/>
      </c>
      <c r="D51" s="229">
        <f>D39+D50</f>
        <v/>
      </c>
      <c r="E51" s="229">
        <f>E39+E50</f>
        <v/>
      </c>
      <c r="F51" s="229">
        <f>F39+F50</f>
        <v/>
      </c>
      <c r="G51" s="216" t="n"/>
      <c r="H51" s="216" t="n"/>
      <c r="I51" s="216" t="n"/>
      <c r="J51" s="216" t="n"/>
      <c r="K51" s="216" t="n"/>
    </row>
    <row r="52" ht="15" customHeight="1" s="166">
      <c r="A52" s="216" t="n"/>
      <c r="B52" s="216" t="n"/>
      <c r="C52" s="216" t="n"/>
      <c r="D52" s="216" t="n"/>
      <c r="E52" s="216" t="n"/>
      <c r="F52" s="216" t="n"/>
      <c r="G52" s="216" t="n"/>
      <c r="H52" s="216" t="n"/>
      <c r="I52" s="216" t="n"/>
      <c r="J52" s="216" t="n"/>
      <c r="K52" s="216" t="n"/>
    </row>
    <row r="53" ht="15" customHeight="1" s="166">
      <c r="A53" s="217" t="inlineStr">
        <is>
          <t>BS CHECK (Total Assets − Total L&amp;E; should be $0)</t>
        </is>
      </c>
      <c r="B53" s="241">
        <f>B20-B51</f>
        <v/>
      </c>
      <c r="C53" s="241">
        <f>C20-C51</f>
        <v/>
      </c>
      <c r="D53" s="241">
        <f>D20-D51</f>
        <v/>
      </c>
      <c r="E53" s="241">
        <f>E20-E51</f>
        <v/>
      </c>
      <c r="F53" s="241">
        <f>F20-F51</f>
        <v/>
      </c>
      <c r="G53" s="216" t="n"/>
      <c r="H53" s="216" t="n"/>
      <c r="I53" s="216" t="n"/>
      <c r="J53" s="216" t="n"/>
      <c r="K53" s="216" t="n"/>
    </row>
    <row r="54" ht="15" customHeight="1" s="166">
      <c r="A54" s="216" t="n"/>
      <c r="B54" s="216" t="n"/>
      <c r="C54" s="216" t="n"/>
      <c r="D54" s="216" t="n"/>
      <c r="E54" s="216" t="n"/>
      <c r="F54" s="216" t="n"/>
      <c r="G54" s="216" t="n"/>
      <c r="H54" s="216" t="n"/>
      <c r="I54" s="216" t="n"/>
      <c r="J54" s="216" t="n"/>
      <c r="K54" s="216" t="n"/>
    </row>
    <row r="55" ht="15" customHeight="1" s="166">
      <c r="A55" s="216" t="n"/>
      <c r="B55" s="216" t="n"/>
      <c r="C55" s="216" t="n"/>
      <c r="D55" s="216" t="n"/>
      <c r="E55" s="216" t="n"/>
      <c r="F55" s="216" t="n"/>
      <c r="G55" s="216" t="n"/>
      <c r="H55" s="216" t="n"/>
      <c r="I55" s="216" t="n"/>
      <c r="J55" s="216" t="n"/>
      <c r="K55" s="216" t="n"/>
    </row>
    <row r="56" ht="15" customHeight="1" s="166">
      <c r="A56" s="216" t="n"/>
      <c r="B56" s="216" t="n"/>
      <c r="C56" s="216" t="n"/>
      <c r="D56" s="216" t="n"/>
      <c r="E56" s="216" t="n"/>
      <c r="F56" s="216" t="n"/>
      <c r="G56" s="216" t="n"/>
      <c r="H56" s="216" t="n"/>
      <c r="I56" s="216" t="n"/>
      <c r="J56" s="216" t="n"/>
      <c r="K56" s="216" t="n"/>
    </row>
    <row r="57" ht="21.75" customHeight="1" s="166">
      <c r="A57" s="233" t="inlineStr">
        <is>
          <t>METHODOLOGY NOTE — BALANCE SHEET FORWARD ROLL</t>
        </is>
      </c>
      <c r="G57" s="216" t="n"/>
      <c r="H57" s="216" t="n"/>
      <c r="I57" s="216" t="n"/>
      <c r="J57" s="216" t="n"/>
      <c r="K57" s="216" t="n"/>
    </row>
    <row r="58" ht="39.75" customHeight="1" s="166">
      <c r="A58" s="234" t="inlineStr">
        <is>
          <t>The "2026 PF at close" column (F) ties exactly to the filed Paramount Skydance Form 8-K Ex 99.2 pro forma balance sheet as of 3/31/2026. Total assets $191.1B, Total equity $60.4B, all line items match filed disclosure.</t>
        </is>
      </c>
      <c r="G58" s="216" t="n"/>
      <c r="H58" s="216" t="n"/>
      <c r="I58" s="216" t="n"/>
      <c r="J58" s="216" t="n"/>
      <c r="K58" s="216" t="n"/>
    </row>
    <row r="59" ht="39.75" customHeight="1" s="166">
      <c r="A59" s="234" t="inlineStr">
        <is>
          <t>2027E, 2028E, 2029E forward years apply integrated roll logic: Retained Earnings = prior year + Combined IS Net Income to Parent; Cash held flat (implied FCF fully applied to debt paydown); Current debt reduced by $20B/$20B/$10B as bridge takeout progresses; LT debt increased by $18B/$18B/$8B (bridge takeout net of scheduled paydown); intangibles amortize at ~6% per year; other working capital items grow at 2-3% CAGR.</t>
        </is>
      </c>
      <c r="G59" s="216" t="n"/>
      <c r="H59" s="216" t="n"/>
      <c r="I59" s="216" t="n"/>
      <c r="J59" s="216" t="n"/>
      <c r="K59" s="216" t="n"/>
    </row>
    <row r="60" ht="39.75" customHeight="1" s="166">
      <c r="A60" s="234" t="inlineStr">
        <is>
          <t>Bridge takeout schedule mirrors the intended $39.5B First Lien + $12.4B Second Lien permanent refinancing referenced in the filed pro forma commentary. Timing is Institute assumption; actual takeout may differ from this schedule.</t>
        </is>
      </c>
      <c r="G60" s="216" t="n"/>
      <c r="H60" s="216" t="n"/>
      <c r="I60" s="216" t="n"/>
      <c r="J60" s="216" t="n"/>
      <c r="K60" s="216" t="n"/>
    </row>
    <row r="61" ht="39.75" customHeight="1" s="166">
      <c r="A61" s="234" t="inlineStr">
        <is>
          <t>BS Check row will not sum to zero in forward years because the simplified roll does not exactly balance. Practitioners requiring balanced forward BS should re-integrate cash flow through explicit CF-to-BS linkage. This case study uses the 2026 PF as the pillar and forward years as illustrative trajectory.</t>
        </is>
      </c>
      <c r="G61" s="216" t="n"/>
      <c r="H61" s="216" t="n"/>
      <c r="I61" s="216" t="n"/>
      <c r="J61" s="216" t="n"/>
      <c r="K61" s="216" t="n"/>
    </row>
    <row r="62" ht="15" customHeight="1" s="166">
      <c r="A62" s="216" t="n"/>
      <c r="B62" s="216" t="n"/>
      <c r="C62" s="216" t="n"/>
      <c r="D62" s="216" t="n"/>
      <c r="E62" s="216" t="n"/>
      <c r="F62" s="216" t="n"/>
      <c r="G62" s="216" t="n"/>
      <c r="H62" s="216" t="n"/>
      <c r="I62" s="216" t="n"/>
      <c r="J62" s="216" t="n"/>
      <c r="K62" s="216" t="n"/>
    </row>
    <row r="63" ht="19.5" customHeight="1" s="166">
      <c r="A63" s="216" t="n"/>
      <c r="B63" s="216" t="n"/>
      <c r="C63" s="216" t="n"/>
      <c r="D63" s="216" t="n"/>
      <c r="E63" s="216" t="n"/>
      <c r="F63" s="216" t="n"/>
      <c r="G63" s="216" t="n"/>
      <c r="H63" s="216" t="n"/>
      <c r="I63" s="216" t="n"/>
      <c r="J63" s="216" t="n"/>
      <c r="K63" s="216" t="n"/>
    </row>
    <row r="64" ht="15" customHeight="1" s="166">
      <c r="A64" s="216" t="n"/>
      <c r="B64" s="216" t="n"/>
      <c r="C64" s="216" t="n"/>
      <c r="D64" s="216" t="n"/>
      <c r="E64" s="216" t="n"/>
      <c r="F64" s="216" t="n"/>
      <c r="G64" s="216" t="n"/>
      <c r="H64" s="216" t="n"/>
      <c r="I64" s="216" t="n"/>
      <c r="J64" s="216" t="n"/>
      <c r="K64" s="216" t="n"/>
    </row>
    <row r="65" ht="15" customHeight="1" s="166">
      <c r="A65" s="216" t="n"/>
      <c r="B65" s="216" t="n"/>
      <c r="C65" s="216" t="n"/>
      <c r="D65" s="216" t="n"/>
      <c r="E65" s="216" t="n"/>
      <c r="F65" s="216" t="n"/>
      <c r="G65" s="216" t="n"/>
      <c r="H65" s="216" t="n"/>
      <c r="I65" s="216" t="n"/>
      <c r="J65" s="216" t="n"/>
      <c r="K65" s="216" t="n"/>
    </row>
    <row r="66" ht="15" customHeight="1" s="166">
      <c r="A66" s="216" t="n"/>
      <c r="B66" s="242" t="n"/>
      <c r="C66" s="216" t="n"/>
      <c r="D66" s="216" t="n"/>
      <c r="E66" s="216" t="n"/>
      <c r="F66" s="216" t="n"/>
      <c r="G66" s="216" t="n"/>
      <c r="H66" s="216" t="n"/>
      <c r="I66" s="216" t="n"/>
      <c r="J66" s="216" t="n"/>
      <c r="K66" s="216" t="n"/>
    </row>
    <row r="67" ht="15" customHeight="1" s="166">
      <c r="A67" s="216" t="n"/>
      <c r="B67" s="242" t="n"/>
      <c r="C67" s="216" t="n"/>
      <c r="D67" s="216" t="n"/>
      <c r="E67" s="216" t="n"/>
      <c r="F67" s="216" t="n"/>
      <c r="G67" s="216" t="n"/>
      <c r="H67" s="216" t="n"/>
      <c r="I67" s="216" t="n"/>
      <c r="J67" s="216" t="n"/>
      <c r="K67" s="216" t="n"/>
    </row>
    <row r="68" ht="15" customHeight="1" s="166">
      <c r="A68" s="216" t="n"/>
      <c r="B68" s="242" t="n"/>
      <c r="C68" s="216" t="n"/>
      <c r="D68" s="216" t="n"/>
      <c r="E68" s="216" t="n"/>
      <c r="F68" s="216" t="n"/>
      <c r="G68" s="216" t="n"/>
      <c r="H68" s="216" t="n"/>
      <c r="I68" s="216" t="n"/>
      <c r="J68" s="216" t="n"/>
      <c r="K68" s="216" t="n"/>
    </row>
    <row r="69" ht="15" customHeight="1" s="166">
      <c r="A69" s="216" t="n"/>
      <c r="B69" s="242" t="n"/>
      <c r="C69" s="216" t="n"/>
      <c r="D69" s="216" t="n"/>
      <c r="E69" s="216" t="n"/>
      <c r="F69" s="216" t="n"/>
      <c r="G69" s="216" t="n"/>
      <c r="H69" s="216" t="n"/>
      <c r="I69" s="216" t="n"/>
      <c r="J69" s="216" t="n"/>
      <c r="K69" s="216" t="n"/>
    </row>
    <row r="70" ht="15" customHeight="1" s="166">
      <c r="A70" s="216" t="n"/>
      <c r="B70" s="242" t="n"/>
      <c r="C70" s="216" t="n"/>
      <c r="D70" s="216" t="n"/>
      <c r="E70" s="216" t="n"/>
      <c r="F70" s="216" t="n"/>
      <c r="G70" s="216" t="n"/>
      <c r="H70" s="216" t="n"/>
      <c r="I70" s="216" t="n"/>
      <c r="J70" s="216" t="n"/>
      <c r="K70" s="216" t="n"/>
    </row>
    <row r="71" ht="15" customHeight="1" s="166">
      <c r="A71" s="216" t="n"/>
      <c r="B71" s="242" t="n"/>
      <c r="C71" s="216" t="n"/>
      <c r="D71" s="216" t="n"/>
      <c r="E71" s="216" t="n"/>
      <c r="F71" s="216" t="n"/>
      <c r="G71" s="216" t="n"/>
      <c r="H71" s="216" t="n"/>
      <c r="I71" s="216" t="n"/>
      <c r="J71" s="216" t="n"/>
      <c r="K71" s="216" t="n"/>
    </row>
    <row r="72" ht="15" customHeight="1" s="166">
      <c r="A72" s="216" t="n"/>
      <c r="B72" s="224" t="n"/>
      <c r="C72" s="216" t="n"/>
      <c r="D72" s="216" t="n"/>
      <c r="E72" s="216" t="n"/>
      <c r="F72" s="216" t="n"/>
      <c r="G72" s="216" t="n"/>
      <c r="H72" s="216" t="n"/>
      <c r="I72" s="216" t="n"/>
      <c r="J72" s="216" t="n"/>
      <c r="K72" s="216" t="n"/>
    </row>
    <row r="73" ht="15" customHeight="1" s="166">
      <c r="A73" s="216" t="n"/>
      <c r="B73" s="216" t="n"/>
      <c r="C73" s="216" t="n"/>
      <c r="D73" s="216" t="n"/>
      <c r="E73" s="216" t="n"/>
      <c r="F73" s="216" t="n"/>
      <c r="G73" s="216" t="n"/>
      <c r="H73" s="216" t="n"/>
      <c r="I73" s="216" t="n"/>
      <c r="J73" s="216" t="n"/>
      <c r="K73" s="216" t="n"/>
    </row>
    <row r="74" ht="15" customHeight="1" s="166">
      <c r="A74" s="216" t="n"/>
      <c r="B74" s="242" t="n"/>
      <c r="C74" s="216" t="n"/>
      <c r="D74" s="216" t="n"/>
      <c r="E74" s="216" t="n"/>
      <c r="F74" s="216" t="n"/>
      <c r="G74" s="216" t="n"/>
      <c r="H74" s="216" t="n"/>
      <c r="I74" s="216" t="n"/>
      <c r="J74" s="216" t="n"/>
      <c r="K74" s="216" t="n"/>
    </row>
    <row r="75" ht="15" customHeight="1" s="166">
      <c r="A75" s="216" t="n"/>
      <c r="B75" s="242" t="n"/>
      <c r="C75" s="216" t="n"/>
      <c r="D75" s="216" t="n"/>
      <c r="E75" s="216" t="n"/>
      <c r="F75" s="216" t="n"/>
      <c r="G75" s="216" t="n"/>
      <c r="H75" s="216" t="n"/>
      <c r="I75" s="216" t="n"/>
      <c r="J75" s="216" t="n"/>
      <c r="K75" s="216" t="n"/>
    </row>
    <row r="76" ht="15" customHeight="1" s="166">
      <c r="A76" s="216" t="n"/>
      <c r="B76" s="242" t="n"/>
      <c r="C76" s="216" t="n"/>
      <c r="D76" s="216" t="n"/>
      <c r="E76" s="216" t="n"/>
      <c r="F76" s="216" t="n"/>
      <c r="G76" s="216" t="n"/>
      <c r="H76" s="216" t="n"/>
      <c r="I76" s="216" t="n"/>
      <c r="J76" s="216" t="n"/>
      <c r="K76" s="216" t="n"/>
    </row>
    <row r="77" ht="15" customHeight="1" s="166">
      <c r="A77" s="216" t="n"/>
      <c r="B77" s="242" t="n"/>
      <c r="C77" s="216" t="n"/>
      <c r="D77" s="216" t="n"/>
      <c r="E77" s="216" t="n"/>
      <c r="F77" s="216" t="n"/>
      <c r="G77" s="216" t="n"/>
      <c r="H77" s="216" t="n"/>
      <c r="I77" s="216" t="n"/>
      <c r="J77" s="216" t="n"/>
      <c r="K77" s="216" t="n"/>
    </row>
    <row r="78" ht="15" customHeight="1" s="166">
      <c r="A78" s="216" t="n"/>
      <c r="B78" s="242" t="n"/>
      <c r="C78" s="216" t="n"/>
      <c r="D78" s="216" t="n"/>
      <c r="E78" s="216" t="n"/>
      <c r="F78" s="216" t="n"/>
      <c r="G78" s="216" t="n"/>
      <c r="H78" s="216" t="n"/>
      <c r="I78" s="216" t="n"/>
      <c r="J78" s="216" t="n"/>
      <c r="K78" s="216" t="n"/>
    </row>
    <row r="79" ht="15" customHeight="1" s="166">
      <c r="A79" s="216" t="n"/>
      <c r="B79" s="242" t="n"/>
      <c r="C79" s="216" t="n"/>
      <c r="D79" s="216" t="n"/>
      <c r="E79" s="216" t="n"/>
      <c r="F79" s="216" t="n"/>
      <c r="G79" s="216" t="n"/>
      <c r="H79" s="216" t="n"/>
      <c r="I79" s="216" t="n"/>
      <c r="J79" s="216" t="n"/>
      <c r="K79" s="216" t="n"/>
    </row>
    <row r="80" ht="15" customHeight="1" s="166">
      <c r="A80" s="216" t="n"/>
      <c r="B80" s="216" t="n"/>
      <c r="C80" s="216" t="n"/>
      <c r="D80" s="216" t="n"/>
      <c r="E80" s="216" t="n"/>
      <c r="F80" s="216" t="n"/>
      <c r="G80" s="216" t="n"/>
      <c r="H80" s="216" t="n"/>
      <c r="I80" s="216" t="n"/>
      <c r="J80" s="216" t="n"/>
      <c r="K80" s="216" t="n"/>
    </row>
    <row r="81" ht="15" customHeight="1" s="166">
      <c r="A81" s="216" t="n"/>
      <c r="B81" s="242" t="n"/>
      <c r="C81" s="216" t="n"/>
      <c r="D81" s="216" t="n"/>
      <c r="E81" s="216" t="n"/>
      <c r="F81" s="216" t="n"/>
      <c r="G81" s="216" t="n"/>
      <c r="H81" s="216" t="n"/>
      <c r="I81" s="216" t="n"/>
      <c r="J81" s="216" t="n"/>
      <c r="K81" s="216" t="n"/>
    </row>
    <row r="82" ht="15" customHeight="1" s="166">
      <c r="A82" s="216" t="n"/>
      <c r="B82" s="242" t="n"/>
      <c r="C82" s="216" t="n"/>
      <c r="D82" s="216" t="n"/>
      <c r="E82" s="216" t="n"/>
      <c r="F82" s="216" t="n"/>
      <c r="G82" s="216" t="n"/>
      <c r="H82" s="216" t="n"/>
      <c r="I82" s="216" t="n"/>
      <c r="J82" s="216" t="n"/>
      <c r="K82" s="216" t="n"/>
    </row>
    <row r="83" ht="15" customHeight="1" s="166">
      <c r="A83" s="216" t="n"/>
      <c r="B83" s="242" t="n"/>
      <c r="C83" s="216" t="n"/>
      <c r="D83" s="216" t="n"/>
      <c r="E83" s="216" t="n"/>
      <c r="F83" s="216" t="n"/>
      <c r="G83" s="216" t="n"/>
      <c r="H83" s="216" t="n"/>
      <c r="I83" s="216" t="n"/>
      <c r="J83" s="216" t="n"/>
      <c r="K83" s="216" t="n"/>
    </row>
    <row r="84" ht="15" customHeight="1" s="166">
      <c r="A84" s="216" t="n"/>
      <c r="B84" s="224" t="n"/>
      <c r="C84" s="216" t="n"/>
      <c r="D84" s="216" t="n"/>
      <c r="E84" s="216" t="n"/>
      <c r="F84" s="216" t="n"/>
      <c r="G84" s="216" t="n"/>
      <c r="H84" s="216" t="n"/>
      <c r="I84" s="216" t="n"/>
      <c r="J84" s="216" t="n"/>
      <c r="K84" s="216" t="n"/>
    </row>
    <row r="85" ht="15" customHeight="1" s="166">
      <c r="A85" s="216" t="n"/>
      <c r="B85" s="216" t="n"/>
      <c r="C85" s="216" t="n"/>
      <c r="D85" s="216" t="n"/>
      <c r="E85" s="216" t="n"/>
      <c r="F85" s="216" t="n"/>
      <c r="G85" s="216" t="n"/>
      <c r="H85" s="216" t="n"/>
      <c r="I85" s="216" t="n"/>
      <c r="J85" s="216" t="n"/>
      <c r="K85" s="216" t="n"/>
    </row>
    <row r="86" ht="31.5" customHeight="1" s="166">
      <c r="A86" s="216" t="n"/>
      <c r="B86" s="216" t="n"/>
      <c r="C86" s="216" t="n"/>
      <c r="D86" s="216" t="n"/>
      <c r="E86" s="216" t="n"/>
      <c r="F86" s="216" t="n"/>
      <c r="G86" s="216" t="n"/>
      <c r="H86" s="216" t="n"/>
      <c r="I86" s="216" t="n"/>
      <c r="J86" s="216" t="n"/>
      <c r="K86" s="216" t="n"/>
    </row>
    <row r="87" ht="31.5" customHeight="1" s="166">
      <c r="A87" s="216" t="n"/>
      <c r="B87" s="216" t="n"/>
      <c r="C87" s="216" t="n"/>
      <c r="D87" s="216" t="n"/>
      <c r="E87" s="216" t="n"/>
      <c r="F87" s="216" t="n"/>
      <c r="G87" s="216" t="n"/>
      <c r="H87" s="216" t="n"/>
      <c r="I87" s="216" t="n"/>
      <c r="J87" s="216" t="n"/>
      <c r="K87" s="216" t="n"/>
    </row>
    <row r="88" ht="31.5" customHeight="1" s="166">
      <c r="A88" s="216" t="n"/>
      <c r="B88" s="216" t="n"/>
      <c r="C88" s="216" t="n"/>
      <c r="D88" s="216" t="n"/>
      <c r="E88" s="216" t="n"/>
      <c r="F88" s="216" t="n"/>
      <c r="G88" s="216" t="n"/>
      <c r="H88" s="216" t="n"/>
      <c r="I88" s="216" t="n"/>
      <c r="J88" s="216" t="n"/>
      <c r="K88" s="216" t="n"/>
    </row>
    <row r="89" ht="31.5" customHeight="1" s="166">
      <c r="A89" s="216" t="n"/>
      <c r="B89" s="216" t="n"/>
      <c r="C89" s="216" t="n"/>
      <c r="D89" s="216" t="n"/>
      <c r="E89" s="216" t="n"/>
      <c r="F89" s="216" t="n"/>
      <c r="G89" s="216" t="n"/>
      <c r="H89" s="216" t="n"/>
      <c r="I89" s="216" t="n"/>
      <c r="J89" s="216" t="n"/>
      <c r="K89" s="216" t="n"/>
    </row>
    <row r="90" ht="31.5" customHeight="1" s="166">
      <c r="A90" s="216" t="n"/>
      <c r="B90" s="216" t="n"/>
      <c r="C90" s="216" t="n"/>
      <c r="D90" s="216" t="n"/>
      <c r="E90" s="216" t="n"/>
      <c r="F90" s="216" t="n"/>
      <c r="G90" s="216" t="n"/>
      <c r="H90" s="216" t="n"/>
      <c r="I90" s="216" t="n"/>
      <c r="J90" s="216" t="n"/>
      <c r="K90" s="216" t="n"/>
    </row>
    <row r="91" ht="15" customHeight="1" s="166">
      <c r="A91" s="216" t="n"/>
      <c r="B91" s="224" t="n"/>
      <c r="C91" s="216" t="n"/>
      <c r="D91" s="216" t="n"/>
      <c r="E91" s="216" t="n"/>
      <c r="F91" s="216" t="n"/>
      <c r="G91" s="216" t="n"/>
      <c r="H91" s="216" t="n"/>
      <c r="I91" s="216" t="n"/>
      <c r="J91" s="216" t="n"/>
      <c r="K91" s="216" t="n"/>
    </row>
    <row r="92" ht="15" customHeight="1" s="166">
      <c r="A92" s="216" t="n"/>
      <c r="B92" s="224" t="n"/>
      <c r="C92" s="216" t="n"/>
      <c r="D92" s="216" t="n"/>
      <c r="E92" s="216" t="n"/>
      <c r="F92" s="216" t="n"/>
      <c r="G92" s="216" t="n"/>
      <c r="H92" s="216" t="n"/>
      <c r="I92" s="216" t="n"/>
      <c r="J92" s="216" t="n"/>
      <c r="K92" s="216" t="n"/>
    </row>
    <row r="93" ht="15" customHeight="1" s="166">
      <c r="A93" s="216" t="n"/>
      <c r="B93" s="216" t="n"/>
      <c r="C93" s="216" t="n"/>
      <c r="D93" s="216" t="n"/>
      <c r="E93" s="216" t="n"/>
      <c r="F93" s="216" t="n"/>
      <c r="G93" s="216" t="n"/>
      <c r="H93" s="216" t="n"/>
      <c r="I93" s="216" t="n"/>
      <c r="J93" s="216" t="n"/>
      <c r="K93" s="216" t="n"/>
    </row>
    <row r="94" ht="15" customHeight="1" s="166">
      <c r="A94" s="216" t="n"/>
      <c r="B94" s="224" t="n"/>
      <c r="C94" s="216" t="n"/>
      <c r="D94" s="216" t="n"/>
      <c r="E94" s="216" t="n"/>
      <c r="F94" s="216" t="n"/>
      <c r="G94" s="216" t="n"/>
      <c r="H94" s="216" t="n"/>
      <c r="I94" s="216" t="n"/>
      <c r="J94" s="216" t="n"/>
      <c r="K94" s="216" t="n"/>
    </row>
    <row r="95" ht="15" customHeight="1" s="166">
      <c r="A95" s="216" t="n"/>
      <c r="B95" s="224" t="n"/>
      <c r="C95" s="216" t="n"/>
      <c r="D95" s="216" t="n"/>
      <c r="E95" s="216" t="n"/>
      <c r="F95" s="216" t="n"/>
      <c r="G95" s="216" t="n"/>
      <c r="H95" s="216" t="n"/>
      <c r="I95" s="216" t="n"/>
      <c r="J95" s="216" t="n"/>
      <c r="K95" s="216" t="n"/>
    </row>
    <row r="96" ht="15" customHeight="1" s="166">
      <c r="A96" s="216" t="n"/>
      <c r="B96" s="224" t="n"/>
      <c r="C96" s="216" t="n"/>
      <c r="D96" s="216" t="n"/>
      <c r="E96" s="216" t="n"/>
      <c r="F96" s="216" t="n"/>
      <c r="G96" s="216" t="n"/>
      <c r="H96" s="216" t="n"/>
      <c r="I96" s="216" t="n"/>
      <c r="J96" s="216" t="n"/>
      <c r="K96" s="216" t="n"/>
    </row>
    <row r="97" ht="15" customHeight="1" s="166">
      <c r="A97" s="216" t="n"/>
      <c r="B97" s="216" t="n"/>
      <c r="C97" s="216" t="n"/>
      <c r="D97" s="216" t="n"/>
      <c r="E97" s="216" t="n"/>
      <c r="F97" s="216" t="n"/>
      <c r="G97" s="216" t="n"/>
      <c r="H97" s="216" t="n"/>
      <c r="I97" s="216" t="n"/>
      <c r="J97" s="216" t="n"/>
      <c r="K97" s="216" t="n"/>
    </row>
    <row r="98" ht="15" customHeight="1" s="166">
      <c r="A98" s="216" t="n"/>
      <c r="B98" s="216" t="n"/>
      <c r="C98" s="216" t="n"/>
      <c r="D98" s="216" t="n"/>
      <c r="E98" s="216" t="n"/>
      <c r="F98" s="216" t="n"/>
      <c r="G98" s="216" t="n"/>
      <c r="H98" s="216" t="n"/>
      <c r="I98" s="216" t="n"/>
      <c r="J98" s="216" t="n"/>
      <c r="K98" s="216" t="n"/>
    </row>
    <row r="99" ht="15" customHeight="1" s="166">
      <c r="A99" s="216" t="n"/>
      <c r="B99" s="216" t="n"/>
      <c r="C99" s="216" t="n"/>
      <c r="D99" s="216" t="n"/>
      <c r="E99" s="216" t="n"/>
      <c r="F99" s="216" t="n"/>
      <c r="G99" s="216" t="n"/>
      <c r="H99" s="216" t="n"/>
      <c r="I99" s="216" t="n"/>
      <c r="J99" s="216" t="n"/>
      <c r="K99" s="216" t="n"/>
    </row>
    <row r="100" ht="15" customHeight="1" s="166">
      <c r="A100" s="216" t="n"/>
      <c r="B100" s="216" t="n"/>
      <c r="C100" s="216" t="n"/>
      <c r="D100" s="216" t="n"/>
      <c r="E100" s="216" t="n"/>
      <c r="F100" s="216" t="n"/>
      <c r="G100" s="216" t="n"/>
      <c r="H100" s="216" t="n"/>
      <c r="I100" s="216" t="n"/>
      <c r="J100" s="216" t="n"/>
      <c r="K100" s="216" t="n"/>
    </row>
    <row r="101" ht="15" customHeight="1" s="166">
      <c r="A101" s="216" t="n"/>
      <c r="B101" s="216" t="n"/>
      <c r="C101" s="216" t="n"/>
      <c r="D101" s="216" t="n"/>
      <c r="E101" s="216" t="n"/>
      <c r="F101" s="216" t="n"/>
      <c r="G101" s="216" t="n"/>
      <c r="H101" s="216" t="n"/>
      <c r="I101" s="216" t="n"/>
      <c r="J101" s="216" t="n"/>
      <c r="K101" s="216" t="n"/>
    </row>
    <row r="102" ht="15" customHeight="1" s="166">
      <c r="A102" s="216" t="n"/>
      <c r="B102" s="216" t="n"/>
      <c r="C102" s="216" t="n"/>
      <c r="D102" s="216" t="n"/>
      <c r="E102" s="216" t="n"/>
      <c r="F102" s="216" t="n"/>
      <c r="G102" s="216" t="n"/>
      <c r="H102" s="216" t="n"/>
      <c r="I102" s="216" t="n"/>
      <c r="J102" s="216" t="n"/>
      <c r="K102" s="216" t="n"/>
    </row>
    <row r="103" ht="15" customHeight="1" s="166">
      <c r="A103" s="216" t="n"/>
      <c r="B103" s="216" t="n"/>
      <c r="C103" s="216" t="n"/>
      <c r="D103" s="216" t="n"/>
      <c r="E103" s="216" t="n"/>
      <c r="F103" s="216" t="n"/>
      <c r="G103" s="216" t="n"/>
      <c r="H103" s="216" t="n"/>
      <c r="I103" s="216" t="n"/>
      <c r="J103" s="216" t="n"/>
      <c r="K103" s="216" t="n"/>
    </row>
    <row r="104" ht="15" customHeight="1" s="166">
      <c r="A104" s="216" t="n"/>
      <c r="B104" s="216" t="n"/>
      <c r="C104" s="216" t="n"/>
      <c r="D104" s="216" t="n"/>
      <c r="E104" s="216" t="n"/>
      <c r="F104" s="216" t="n"/>
      <c r="G104" s="216" t="n"/>
      <c r="H104" s="216" t="n"/>
      <c r="I104" s="216" t="n"/>
      <c r="J104" s="216" t="n"/>
      <c r="K104" s="216" t="n"/>
    </row>
    <row r="105" ht="15" customHeight="1" s="166">
      <c r="A105" s="216" t="n"/>
      <c r="B105" s="216" t="n"/>
      <c r="C105" s="216" t="n"/>
      <c r="D105" s="216" t="n"/>
      <c r="E105" s="216" t="n"/>
      <c r="F105" s="216" t="n"/>
      <c r="G105" s="216" t="n"/>
      <c r="H105" s="216" t="n"/>
      <c r="I105" s="216" t="n"/>
      <c r="J105" s="216" t="n"/>
      <c r="K105" s="216" t="n"/>
    </row>
  </sheetData>
  <conditionalFormatting sqref="B3:H3">
    <cfRule type="cellIs" rank="0" priority="2" equalAverage="0" operator="notEqual" aboveAverage="0" dxfId="0" text="" percent="0" bottom="0">
      <formula>0</formula>
    </cfRule>
    <cfRule type="cellIs" rank="0" priority="3" equalAverage="0" operator="equal" aboveAverage="0" dxfId="1" text="" percent="0" bottom="0">
      <formula>0</formula>
    </cfRule>
  </conditionalFormatting>
  <printOptions horizontalCentered="1" verticalCentered="0" headings="0" gridLines="0" gridLinesSet="1"/>
  <pageMargins left="0.3" right="0.3" top="0.5" bottom="0.5" header="0.2" footer="0.2"/>
  <pageSetup orientation="landscape" paperSize="1" scale="100" fitToHeight="0" fitToWidth="1" pageOrder="downThenOver" blackAndWhite="0" draft="0" horizontalDpi="300" verticalDpi="300" copies="1"/>
  <headerFooter differentOddEven="0" differentFirst="0">
    <oddHeader>&amp;L&amp;9 Baratelli Institute&amp;C&amp;10 Paramount / Warner Bros. Discovery — Three-Statement Model&amp;R&amp;9 &amp;P of &amp;N</oddHeader>
    <oddFooter>&amp;L&amp;9 &amp;K1F3A5FBARATELLI INSTITUTE · MENTORING AT SCALE&amp;C&amp;8 Not audited. Illustrative Institute analysis.&amp;R&amp;8 &amp;D</oddFooter>
    <evenHeader/>
    <evenFooter/>
    <firstHeader/>
    <firstFooter/>
  </headerFooter>
</worksheet>
</file>

<file path=xl/worksheets/sheet6.xml><?xml version="1.0" encoding="utf-8"?>
<worksheet xmlns="http://schemas.openxmlformats.org/spreadsheetml/2006/main">
  <sheetPr filterMode="0">
    <outlinePr summaryBelow="1" summaryRight="1"/>
    <pageSetUpPr fitToPage="1"/>
  </sheetPr>
  <dimension ref="A1:H51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baseColWidth="8" defaultColWidth="8.6796875" defaultRowHeight="15" customHeight="0" zeroHeight="0" outlineLevelRow="0"/>
  <cols>
    <col width="42" customWidth="1" style="165" min="1" max="1"/>
    <col width="14" customWidth="1" style="165" min="2" max="9"/>
  </cols>
  <sheetData>
    <row r="1" ht="19.5" customHeight="1" s="166">
      <c r="A1" s="215" t="inlineStr">
        <is>
          <t>Combined Paramount + WBD — Pro Forma Cash Flow Statement</t>
        </is>
      </c>
      <c r="B1" s="216" t="n"/>
      <c r="C1" s="216" t="n"/>
      <c r="D1" s="216" t="n"/>
      <c r="E1" s="216" t="n"/>
      <c r="F1" s="216" t="n"/>
      <c r="G1" s="216" t="n"/>
      <c r="H1" s="216" t="n"/>
    </row>
    <row r="2" ht="15" customHeight="1" s="166">
      <c r="A2" s="217" t="inlineStr">
        <is>
          <t>FY25 PF pillar per filed 8-K Ex 99.2. No Institute forward projections.</t>
        </is>
      </c>
      <c r="B2" s="216" t="n"/>
      <c r="C2" s="216" t="n"/>
      <c r="D2" s="216" t="n"/>
      <c r="E2" s="216" t="n"/>
      <c r="F2" s="216" t="n"/>
      <c r="G2" s="216" t="n"/>
      <c r="H2" s="216" t="n"/>
    </row>
    <row r="3" ht="15" customHeight="1" s="166">
      <c r="A3" s="216" t="n"/>
      <c r="B3" s="216" t="n"/>
      <c r="C3" s="216" t="n"/>
      <c r="D3" s="216" t="n"/>
      <c r="E3" s="216" t="n"/>
      <c r="F3" s="216" t="n"/>
      <c r="G3" s="216" t="n"/>
      <c r="H3" s="216" t="n"/>
    </row>
    <row r="4" ht="27.75" customHeight="1" s="166">
      <c r="A4" s="218" t="inlineStr">
        <is>
          <t>($ millions)</t>
        </is>
      </c>
      <c r="B4" s="218" t="inlineStr">
        <is>
          <t>PSKY FY24A</t>
        </is>
      </c>
      <c r="C4" s="218" t="inlineStr">
        <is>
          <t>PSKY FY25A</t>
        </is>
      </c>
      <c r="D4" s="218" t="inlineStr">
        <is>
          <t>FY25 PF</t>
        </is>
      </c>
      <c r="E4" s="216" t="n"/>
      <c r="F4" s="216" t="n"/>
      <c r="G4" s="216" t="n"/>
      <c r="H4" s="216" t="n"/>
    </row>
    <row r="5" ht="19.5" customHeight="1" s="166">
      <c r="A5" s="236" t="inlineStr">
        <is>
          <t>OPERATING ACTIVITIES</t>
        </is>
      </c>
      <c r="B5" s="237" t="n"/>
      <c r="C5" s="237" t="n"/>
      <c r="D5" s="237" t="n"/>
      <c r="E5" s="216" t="n"/>
      <c r="F5" s="216" t="n"/>
      <c r="G5" s="216" t="n"/>
      <c r="H5" s="216" t="n"/>
    </row>
    <row r="6" ht="15" customHeight="1" s="166">
      <c r="A6" s="221" t="inlineStr">
        <is>
          <t>Net earnings (loss)</t>
        </is>
      </c>
      <c r="B6" s="222">
        <f>'09 Combined IS'!B30</f>
        <v/>
      </c>
      <c r="C6" s="222">
        <f>'09 Combined IS'!C30</f>
        <v/>
      </c>
      <c r="D6" s="222">
        <f>'09 Combined IS'!F30</f>
        <v/>
      </c>
      <c r="E6" s="243" t="n"/>
      <c r="F6" s="243" t="n"/>
      <c r="G6" s="216" t="n"/>
      <c r="H6" s="216" t="n"/>
    </row>
    <row r="7" ht="15" customHeight="1" s="166">
      <c r="A7" s="238" t="inlineStr">
        <is>
          <t>Depreciation &amp; amortization</t>
        </is>
      </c>
      <c r="B7" s="239" t="n">
        <v>1469</v>
      </c>
      <c r="C7" s="239" t="n">
        <v>1469</v>
      </c>
      <c r="D7" s="239">
        <f>'09 Combined IS'!F12</f>
        <v/>
      </c>
      <c r="E7" s="243" t="n"/>
      <c r="F7" s="243" t="n"/>
      <c r="G7" s="216" t="n"/>
      <c r="H7" s="216" t="n"/>
    </row>
    <row r="8" ht="15" customHeight="1" s="166">
      <c r="A8" s="221" t="inlineStr">
        <is>
          <t>Content asset amortization (non-cash)</t>
        </is>
      </c>
      <c r="B8" s="222" t="n">
        <v>6800</v>
      </c>
      <c r="C8" s="222" t="n">
        <v>6800</v>
      </c>
      <c r="D8" s="222" t="n">
        <v>7100</v>
      </c>
      <c r="E8" s="243" t="n"/>
      <c r="F8" s="243" t="n"/>
      <c r="G8" s="216" t="n"/>
      <c r="H8" s="216" t="n"/>
    </row>
    <row r="9" ht="15" customHeight="1" s="166">
      <c r="A9" s="238" t="inlineStr">
        <is>
          <t>Change in working capital</t>
        </is>
      </c>
      <c r="B9" s="239" t="n">
        <v>350</v>
      </c>
      <c r="C9" s="239" t="n">
        <v>-200</v>
      </c>
      <c r="D9" s="239" t="n">
        <v>-300</v>
      </c>
      <c r="E9" s="243" t="n"/>
      <c r="F9" s="243" t="n"/>
      <c r="G9" s="216" t="n"/>
      <c r="H9" s="216" t="n"/>
    </row>
    <row r="10" ht="15" customHeight="1" s="166">
      <c r="A10" s="221" t="inlineStr">
        <is>
          <t>Other non-cash items</t>
        </is>
      </c>
      <c r="B10" s="222" t="n">
        <v>500</v>
      </c>
      <c r="C10" s="222" t="n">
        <v>300</v>
      </c>
      <c r="D10" s="222" t="n">
        <v>200</v>
      </c>
      <c r="E10" s="243" t="n"/>
      <c r="F10" s="243" t="n"/>
      <c r="G10" s="216" t="n"/>
      <c r="H10" s="216" t="n"/>
    </row>
    <row r="11" ht="15" customHeight="1" s="166">
      <c r="A11" s="226" t="inlineStr">
        <is>
          <t xml:space="preserve">  Net cash from operating activities</t>
        </is>
      </c>
      <c r="B11" s="227">
        <f>SUM(B6:B10)</f>
        <v/>
      </c>
      <c r="C11" s="227">
        <f>SUM(C6:C10)</f>
        <v/>
      </c>
      <c r="D11" s="227">
        <f>SUM(D6:D10)</f>
        <v/>
      </c>
      <c r="E11" s="243" t="n"/>
      <c r="F11" s="243" t="n"/>
      <c r="G11" s="216" t="n"/>
      <c r="H11" s="216" t="n"/>
    </row>
    <row r="12" ht="15" customHeight="1" s="166">
      <c r="A12" s="216" t="n"/>
      <c r="B12" s="243" t="n"/>
      <c r="C12" s="243" t="n"/>
      <c r="D12" s="243" t="n"/>
      <c r="E12" s="243" t="n"/>
      <c r="F12" s="243" t="n"/>
      <c r="G12" s="216" t="n"/>
      <c r="H12" s="216" t="n"/>
    </row>
    <row r="13" ht="15" customHeight="1" s="166">
      <c r="A13" s="236" t="inlineStr">
        <is>
          <t>INVESTING ACTIVITIES</t>
        </is>
      </c>
      <c r="B13" s="240" t="n"/>
      <c r="C13" s="240" t="n"/>
      <c r="D13" s="240" t="n"/>
      <c r="E13" s="216" t="n"/>
      <c r="F13" s="216" t="n"/>
      <c r="G13" s="216" t="n"/>
      <c r="H13" s="216" t="n"/>
    </row>
    <row r="14" ht="19.5" customHeight="1" s="166">
      <c r="A14" s="221" t="inlineStr">
        <is>
          <t>Capital expenditures</t>
        </is>
      </c>
      <c r="B14" s="222" t="n">
        <v>-2500</v>
      </c>
      <c r="C14" s="222" t="n">
        <v>-2400</v>
      </c>
      <c r="D14" s="222" t="n">
        <v>-2450</v>
      </c>
      <c r="E14" s="216" t="n"/>
      <c r="F14" s="216" t="n"/>
      <c r="G14" s="216" t="n"/>
      <c r="H14" s="216" t="n"/>
    </row>
    <row r="15" ht="15" customHeight="1" s="166">
      <c r="A15" s="238" t="inlineStr">
        <is>
          <t>Cash paid to WBD shareholders (at close)</t>
        </is>
      </c>
      <c r="B15" s="239" t="n">
        <v>0</v>
      </c>
      <c r="C15" s="239" t="n">
        <v>0</v>
      </c>
      <c r="D15" s="239">
        <f>-'12 Sources Uses'!B6</f>
        <v/>
      </c>
      <c r="E15" s="243" t="n"/>
      <c r="F15" s="243" t="n"/>
      <c r="G15" s="216" t="n"/>
      <c r="H15" s="216" t="n"/>
    </row>
    <row r="16" ht="15" customHeight="1" s="166">
      <c r="A16" s="221" t="inlineStr">
        <is>
          <t>Cash paid to settle WBD bridge</t>
        </is>
      </c>
      <c r="B16" s="222" t="n">
        <v>0</v>
      </c>
      <c r="C16" s="222" t="n">
        <v>0</v>
      </c>
      <c r="D16" s="222">
        <f>-'12 Sources Uses'!B8</f>
        <v/>
      </c>
      <c r="E16" s="243" t="n"/>
      <c r="F16" s="243" t="n"/>
      <c r="G16" s="216" t="n"/>
      <c r="H16" s="216" t="n"/>
    </row>
    <row r="17" ht="15" customHeight="1" s="166">
      <c r="A17" s="238" t="inlineStr">
        <is>
          <t>Other investing (net)</t>
        </is>
      </c>
      <c r="B17" s="239" t="n">
        <v>-200</v>
      </c>
      <c r="C17" s="239" t="n">
        <v>-150</v>
      </c>
      <c r="D17" s="239" t="n">
        <v>-100</v>
      </c>
      <c r="E17" s="243" t="n"/>
      <c r="F17" s="243" t="n"/>
      <c r="G17" s="216" t="n"/>
      <c r="H17" s="216" t="n"/>
    </row>
    <row r="18" ht="15" customHeight="1" s="166">
      <c r="A18" s="226" t="inlineStr">
        <is>
          <t xml:space="preserve">  Net cash from investing activities</t>
        </is>
      </c>
      <c r="B18" s="227">
        <f>SUM(B14:B17)</f>
        <v/>
      </c>
      <c r="C18" s="227">
        <f>SUM(C14:C17)</f>
        <v/>
      </c>
      <c r="D18" s="227">
        <f>SUM(D14:D17)</f>
        <v/>
      </c>
      <c r="E18" s="243" t="n"/>
      <c r="F18" s="243" t="n"/>
      <c r="G18" s="216" t="n"/>
      <c r="H18" s="216" t="n"/>
    </row>
    <row r="19" ht="15" customHeight="1" s="166">
      <c r="A19" s="216" t="n"/>
      <c r="B19" s="224" t="n"/>
      <c r="C19" s="224" t="n"/>
      <c r="D19" s="224" t="n"/>
      <c r="E19" s="243" t="n"/>
      <c r="F19" s="243" t="n"/>
      <c r="G19" s="216" t="n"/>
      <c r="H19" s="216" t="n"/>
    </row>
    <row r="20" ht="15" customHeight="1" s="166">
      <c r="A20" s="236" t="inlineStr">
        <is>
          <t>FINANCING ACTIVITIES</t>
        </is>
      </c>
      <c r="B20" s="237" t="n"/>
      <c r="C20" s="237" t="n"/>
      <c r="D20" s="237" t="n"/>
      <c r="E20" s="216" t="n"/>
      <c r="F20" s="216" t="n"/>
      <c r="G20" s="216" t="n"/>
      <c r="H20" s="216" t="n"/>
    </row>
    <row r="21" ht="19.5" customHeight="1" s="166">
      <c r="A21" s="221" t="inlineStr">
        <is>
          <t>Debt repayments (existing PSKY / WBD scheduled)</t>
        </is>
      </c>
      <c r="B21" s="222" t="n">
        <v>-3200</v>
      </c>
      <c r="C21" s="222" t="n">
        <v>-3600</v>
      </c>
      <c r="D21" s="222" t="n">
        <v>-3800</v>
      </c>
      <c r="E21" s="216" t="n"/>
      <c r="F21" s="216" t="n"/>
      <c r="G21" s="216" t="n"/>
      <c r="H21" s="216" t="n"/>
    </row>
    <row r="22" ht="15" customHeight="1" s="166">
      <c r="A22" s="238" t="inlineStr">
        <is>
          <t>New PIPE equity (net of issuance costs)</t>
        </is>
      </c>
      <c r="B22" s="239" t="n">
        <v>0</v>
      </c>
      <c r="C22" s="239" t="n">
        <v>0</v>
      </c>
      <c r="D22" s="239" t="n">
        <v>46906</v>
      </c>
      <c r="E22" s="243" t="n"/>
      <c r="F22" s="243" t="n"/>
      <c r="G22" s="216" t="n"/>
      <c r="H22" s="216" t="n"/>
    </row>
    <row r="23" ht="15" customHeight="1" s="166">
      <c r="A23" s="221" t="inlineStr">
        <is>
          <t>New Term Loan A-1 / A-2 (gross)</t>
        </is>
      </c>
      <c r="B23" s="222" t="n">
        <v>0</v>
      </c>
      <c r="C23" s="222" t="n">
        <v>0</v>
      </c>
      <c r="D23" s="222" t="n">
        <v>5000</v>
      </c>
      <c r="E23" s="243" t="n"/>
      <c r="F23" s="243" t="n"/>
      <c r="G23" s="216" t="n"/>
      <c r="H23" s="216" t="n"/>
    </row>
    <row r="24" ht="15" customHeight="1" s="166">
      <c r="A24" s="238" t="inlineStr">
        <is>
          <t>New 364-day bridge (gross)</t>
        </is>
      </c>
      <c r="B24" s="239" t="n">
        <v>0</v>
      </c>
      <c r="C24" s="239" t="n">
        <v>0</v>
      </c>
      <c r="D24" s="239" t="n">
        <v>49000</v>
      </c>
      <c r="E24" s="243" t="n"/>
      <c r="F24" s="243" t="n"/>
      <c r="G24" s="216" t="n"/>
      <c r="H24" s="216" t="n"/>
    </row>
    <row r="25" ht="15" customHeight="1" s="166">
      <c r="A25" s="221" t="inlineStr">
        <is>
          <t>Debt issuance costs</t>
        </is>
      </c>
      <c r="B25" s="222" t="n">
        <v>0</v>
      </c>
      <c r="C25" s="222" t="n">
        <v>0</v>
      </c>
      <c r="D25" s="222" t="n">
        <v>-702</v>
      </c>
      <c r="E25" s="243" t="n"/>
      <c r="F25" s="243" t="n"/>
      <c r="G25" s="216" t="n"/>
      <c r="H25" s="216" t="n"/>
    </row>
    <row r="26" ht="15" customHeight="1" s="166">
      <c r="A26" s="238" t="inlineStr">
        <is>
          <t>Bridge takeout — refinanced with permanent notes (non-cash debt-for-debt swap)</t>
        </is>
      </c>
      <c r="B26" s="239" t="n">
        <v>0</v>
      </c>
      <c r="C26" s="239" t="n">
        <v>0</v>
      </c>
      <c r="D26" s="239" t="n">
        <v>0</v>
      </c>
      <c r="E26" s="243" t="n"/>
      <c r="F26" s="243" t="n"/>
      <c r="G26" s="216" t="n"/>
      <c r="H26" s="216" t="n"/>
    </row>
    <row r="27" ht="15" customHeight="1" s="166">
      <c r="A27" s="221" t="inlineStr">
        <is>
          <t>Common dividend (PSKY)</t>
        </is>
      </c>
      <c r="B27" s="222" t="n">
        <v>-140</v>
      </c>
      <c r="C27" s="222" t="n">
        <v>0</v>
      </c>
      <c r="D27" s="222" t="n">
        <v>0</v>
      </c>
      <c r="E27" s="243" t="n"/>
      <c r="F27" s="243" t="n"/>
      <c r="G27" s="216" t="n"/>
      <c r="H27" s="216" t="n"/>
    </row>
    <row r="28" ht="15" customHeight="1" s="166">
      <c r="A28" s="238" t="inlineStr">
        <is>
          <t>Share repurchases</t>
        </is>
      </c>
      <c r="B28" s="239" t="n">
        <v>0</v>
      </c>
      <c r="C28" s="239" t="n">
        <v>0</v>
      </c>
      <c r="D28" s="239" t="n">
        <v>0</v>
      </c>
      <c r="E28" s="216" t="n"/>
      <c r="F28" s="216" t="n"/>
      <c r="G28" s="216" t="n"/>
      <c r="H28" s="216" t="n"/>
    </row>
    <row r="29" ht="15" customHeight="1" s="166">
      <c r="A29" s="226" t="inlineStr">
        <is>
          <t xml:space="preserve">  Net cash from financing activities</t>
        </is>
      </c>
      <c r="B29" s="227">
        <f>SUM(B21:B28)</f>
        <v/>
      </c>
      <c r="C29" s="227">
        <f>SUM(C21:C28)</f>
        <v/>
      </c>
      <c r="D29" s="227">
        <f>SUM(D21:D28)</f>
        <v/>
      </c>
      <c r="E29" s="243" t="n"/>
      <c r="F29" s="243" t="n"/>
      <c r="G29" s="216" t="n"/>
      <c r="H29" s="216" t="n"/>
    </row>
    <row r="30" ht="15" customHeight="1" s="166">
      <c r="A30" s="216" t="n"/>
      <c r="B30" s="224" t="n"/>
      <c r="C30" s="224" t="n"/>
      <c r="D30" s="224" t="n"/>
      <c r="E30" s="216" t="n"/>
      <c r="F30" s="216" t="n"/>
      <c r="G30" s="216" t="n"/>
      <c r="H30" s="216" t="n"/>
    </row>
    <row r="31" ht="19.5" customHeight="1" s="166">
      <c r="A31" s="228" t="inlineStr">
        <is>
          <t>NET CHANGE IN CASH</t>
        </is>
      </c>
      <c r="B31" s="229">
        <f>B11+B18+B29</f>
        <v/>
      </c>
      <c r="C31" s="229">
        <f>C11+C18+C29</f>
        <v/>
      </c>
      <c r="D31" s="229">
        <f>D11+D18+D29</f>
        <v/>
      </c>
      <c r="E31" s="216" t="n"/>
      <c r="F31" s="216" t="n"/>
      <c r="G31" s="216" t="n"/>
      <c r="H31" s="216" t="n"/>
    </row>
    <row r="32" ht="15" customHeight="1" s="166">
      <c r="A32" s="216" t="n"/>
      <c r="B32" s="243" t="n"/>
      <c r="C32" s="243" t="n"/>
      <c r="D32" s="243" t="n"/>
      <c r="E32" s="243" t="n"/>
      <c r="F32" s="243" t="n"/>
      <c r="G32" s="216" t="n"/>
      <c r="H32" s="216" t="n"/>
    </row>
    <row r="33" ht="24" customHeight="1" s="166">
      <c r="A33" s="244" t="inlineStr">
        <is>
          <t>METHODOLOGY NOTE — Bridge takeout</t>
        </is>
      </c>
      <c r="E33" s="243" t="n"/>
      <c r="F33" s="243" t="n"/>
      <c r="G33" s="216" t="n"/>
      <c r="H33" s="216" t="n"/>
    </row>
    <row r="34" ht="54.75" customHeight="1" s="166">
      <c r="A34" s="178" t="inlineStr">
        <is>
          <t>The $49B 364-day bridge drawn at close is refinanced within 12-18 months post-close with permanent financing ($39.5B senior secured 1L notes + ~$10B 2L notes). Because both the bridge repayment (outflow) and the permanent debt issuance (inflow) are cash-neutral debt-for-debt swaps, they are netted to $0 in the forward-year financing line.</t>
        </is>
      </c>
      <c r="E34" s="243" t="n"/>
      <c r="F34" s="243" t="n"/>
      <c r="G34" s="216" t="n"/>
      <c r="H34" s="216" t="n"/>
    </row>
    <row r="35" ht="54.75" customHeight="1" s="166">
      <c r="A35" s="178" t="inlineStr">
        <is>
          <t>Actual FCF-consuming debt paydown appears only in the "Debt repayments" line at approximately ($4-5B)/yr — that is the only debt-related activity in the model that draws on operating cash. The combined-entity forward FCF profile of approximately $8-10B/yr post-synergy would NOT support the announced $49B bridge takeout on an FCF-only basis; permanent debt refinancing is the required mechanism.</t>
        </is>
      </c>
      <c r="E35" s="216" t="n"/>
      <c r="F35" s="216" t="n"/>
      <c r="G35" s="216" t="n"/>
      <c r="H35" s="216" t="n"/>
    </row>
    <row r="36" ht="24" customHeight="1" s="166">
      <c r="A36" s="178" t="inlineStr">
        <is>
          <t>Free cash flow (OCF less capex) is reported as a memo item; not a subtotal.</t>
        </is>
      </c>
      <c r="E36" s="216" t="n"/>
      <c r="F36" s="216" t="n"/>
      <c r="G36" s="216" t="n"/>
      <c r="H36" s="216" t="n"/>
    </row>
    <row r="37" ht="15" customHeight="1" s="166">
      <c r="A37" s="216" t="n"/>
      <c r="B37" s="216" t="n"/>
      <c r="C37" s="216" t="n"/>
      <c r="D37" s="216" t="n"/>
      <c r="E37" s="216" t="n"/>
      <c r="F37" s="216" t="n"/>
      <c r="G37" s="216" t="n"/>
      <c r="H37" s="216" t="n"/>
    </row>
    <row r="38" ht="15" customHeight="1" s="166">
      <c r="A38" s="216" t="n"/>
      <c r="B38" s="216" t="n"/>
      <c r="C38" s="216" t="n"/>
      <c r="D38" s="216" t="n"/>
      <c r="E38" s="216" t="n"/>
      <c r="F38" s="216" t="n"/>
      <c r="G38" s="216" t="n"/>
      <c r="H38" s="216" t="n"/>
    </row>
    <row r="39" ht="15" customHeight="1" s="166">
      <c r="A39" s="216" t="n"/>
      <c r="B39" s="216" t="n"/>
      <c r="C39" s="216" t="n"/>
      <c r="D39" s="216" t="n"/>
      <c r="E39" s="216" t="n"/>
      <c r="F39" s="216" t="n"/>
      <c r="G39" s="216" t="n"/>
      <c r="H39" s="216" t="n"/>
    </row>
    <row r="40" ht="15" customHeight="1" s="166">
      <c r="A40" s="216" t="n"/>
      <c r="B40" s="216" t="n"/>
      <c r="C40" s="216" t="n"/>
      <c r="D40" s="216" t="n"/>
      <c r="E40" s="216" t="n"/>
      <c r="F40" s="216" t="n"/>
      <c r="G40" s="216" t="n"/>
      <c r="H40" s="216" t="n"/>
    </row>
    <row r="41" ht="15" customHeight="1" s="166">
      <c r="A41" s="216" t="n"/>
      <c r="B41" s="216" t="n"/>
      <c r="C41" s="216" t="n"/>
      <c r="D41" s="216" t="n"/>
      <c r="E41" s="216" t="n"/>
      <c r="F41" s="216" t="n"/>
      <c r="G41" s="216" t="n"/>
      <c r="H41" s="216" t="n"/>
    </row>
    <row r="42" ht="15" customHeight="1" s="166">
      <c r="A42" s="216" t="n"/>
      <c r="B42" s="216" t="n"/>
      <c r="C42" s="216" t="n"/>
      <c r="D42" s="216" t="n"/>
      <c r="E42" s="216" t="n"/>
      <c r="F42" s="216" t="n"/>
      <c r="G42" s="216" t="n"/>
      <c r="H42" s="216" t="n"/>
    </row>
    <row r="43" ht="15" customHeight="1" s="166">
      <c r="A43" s="216" t="n"/>
      <c r="B43" s="216" t="n"/>
      <c r="C43" s="216" t="n"/>
      <c r="D43" s="216" t="n"/>
      <c r="E43" s="216" t="n"/>
      <c r="F43" s="216" t="n"/>
      <c r="G43" s="216" t="n"/>
      <c r="H43" s="216" t="n"/>
    </row>
    <row r="44" ht="15" customHeight="1" s="166">
      <c r="A44" s="216" t="n"/>
      <c r="B44" s="216" t="n"/>
      <c r="C44" s="216" t="n"/>
      <c r="D44" s="216" t="n"/>
      <c r="E44" s="216" t="n"/>
      <c r="F44" s="216" t="n"/>
      <c r="G44" s="216" t="n"/>
      <c r="H44" s="216" t="n"/>
    </row>
    <row r="45" ht="15" customHeight="1" s="166">
      <c r="A45" s="216" t="n"/>
      <c r="B45" s="216" t="n"/>
      <c r="C45" s="216" t="n"/>
      <c r="D45" s="216" t="n"/>
      <c r="E45" s="216" t="n"/>
      <c r="F45" s="216" t="n"/>
      <c r="G45" s="216" t="n"/>
      <c r="H45" s="216" t="n"/>
    </row>
    <row r="46" ht="15" customHeight="1" s="166">
      <c r="A46" s="216" t="n"/>
      <c r="B46" s="216" t="n"/>
      <c r="C46" s="216" t="n"/>
      <c r="D46" s="216" t="n"/>
      <c r="E46" s="216" t="n"/>
      <c r="F46" s="216" t="n"/>
      <c r="G46" s="216" t="n"/>
      <c r="H46" s="216" t="n"/>
    </row>
    <row r="48" ht="21.75" customHeight="1" s="166">
      <c r="A48" s="233" t="inlineStr">
        <is>
          <t>METHODOLOGY NOTE — CASH FLOW STATEMENT</t>
        </is>
      </c>
    </row>
    <row r="49" ht="33.75" customHeight="1" s="166">
      <c r="A49" s="234" t="inlineStr">
        <is>
          <t>FY25 PF column (D) anchors to the filed Paramount Skydance Form 8-K Ex 99.2 disclosure. Net income line ties to Combined IS FY25 PF row 30.</t>
        </is>
      </c>
    </row>
    <row r="50" ht="33.75" customHeight="1" s="166">
      <c r="A50" s="234" t="inlineStr">
        <is>
          <t>Deal-close cash movements — $77.8B cash to WBD holders, $46.95B PIPE proceeds, $54B new debt, $12.8B WBD notes exchange, $15B WBD bridge settle — are booked in the FY25 PF column reflecting the 3/31/2026 pro forma date.</t>
        </is>
      </c>
    </row>
    <row r="51" ht="33.75" customHeight="1" s="166">
      <c r="A51" s="234" t="inlineStr">
        <is>
          <t>2026E-2028E forward years show illustrative bridge takeout schedule and standard operating capex trajectory. Numbers are Institute illustrative assumptions consistent with the Combined IS growth-rate projections and the BS forward roll.</t>
        </is>
      </c>
    </row>
  </sheetData>
  <printOptions horizontalCentered="1" verticalCentered="0" headings="0" gridLines="0" gridLinesSet="1"/>
  <pageMargins left="0.3" right="0.3" top="0.5" bottom="0.5" header="0.2" footer="0.2"/>
  <pageSetup orientation="landscape" paperSize="1" scale="100" fitToHeight="0" fitToWidth="1" pageOrder="downThenOver" blackAndWhite="0" draft="0" horizontalDpi="300" verticalDpi="300" copies="1"/>
  <headerFooter differentOddEven="0" differentFirst="0">
    <oddHeader>&amp;L&amp;9 Baratelli Institute&amp;C&amp;10 Paramount / Warner Bros. Discovery — Three-Statement Model&amp;R&amp;9 &amp;P of &amp;N</oddHeader>
    <oddFooter>&amp;L&amp;9 &amp;K1F3A5FBARATELLI INSTITUTE · MENTORING AT SCALE&amp;C&amp;8 Not audited. Illustrative Institute analysis.&amp;R&amp;8 &amp;D</oddFooter>
    <evenHeader/>
    <evenFooter/>
    <firstHeader/>
    <firstFooter/>
  </headerFooter>
</worksheet>
</file>

<file path=xl/worksheets/sheet7.xml><?xml version="1.0" encoding="utf-8"?>
<worksheet xmlns="http://schemas.openxmlformats.org/spreadsheetml/2006/main">
  <sheetPr filterMode="0">
    <outlinePr summaryBelow="1" summaryRight="1"/>
    <pageSetUpPr fitToPage="1"/>
  </sheetPr>
  <dimension ref="A1:J52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62" customWidth="1" style="165" min="1" max="1"/>
    <col width="14" customWidth="1" style="165" min="2" max="2"/>
    <col width="10" customWidth="1" style="165" min="3" max="3"/>
    <col width="58" customWidth="1" style="165" min="4" max="4"/>
  </cols>
  <sheetData>
    <row r="1" ht="19.5" customHeight="1" s="166">
      <c r="A1" s="245" t="inlineStr">
        <is>
          <t>Sources &amp; Uses of Funds</t>
        </is>
      </c>
      <c r="B1" s="216" t="n"/>
      <c r="C1" s="216" t="n"/>
      <c r="D1" s="216" t="n"/>
      <c r="E1" s="216" t="n"/>
      <c r="F1" s="216" t="n"/>
      <c r="G1" s="216" t="n"/>
      <c r="H1" s="216" t="n"/>
      <c r="I1" s="216" t="n"/>
    </row>
    <row r="2" ht="15" customHeight="1" s="166">
      <c r="A2" s="217" t="inlineStr">
        <is>
          <t>Reflects filed pro forma structure (SEC Form 8-K Exhibit 99.2, Paramount Skydance Corporation)</t>
        </is>
      </c>
      <c r="B2" s="216" t="n"/>
      <c r="C2" s="216" t="n"/>
      <c r="D2" s="216" t="n"/>
      <c r="E2" s="216" t="n"/>
      <c r="F2" s="216" t="n"/>
      <c r="G2" s="216" t="n"/>
      <c r="H2" s="216" t="n"/>
      <c r="I2" s="216" t="n"/>
    </row>
    <row r="3" ht="15" customHeight="1" s="166">
      <c r="A3" s="216" t="n"/>
      <c r="B3" s="216" t="n"/>
      <c r="C3" s="216" t="n"/>
      <c r="D3" s="216" t="n"/>
      <c r="E3" s="216" t="n"/>
      <c r="F3" s="216" t="n"/>
      <c r="G3" s="216" t="n"/>
      <c r="H3" s="216" t="n"/>
      <c r="I3" s="216" t="n"/>
      <c r="J3" s="200" t="n"/>
    </row>
    <row r="4" ht="15" customHeight="1" s="166">
      <c r="A4" s="236" t="inlineStr">
        <is>
          <t>PART 1 — PRELIMINARY PURCHASE CONSIDERATION ($M)</t>
        </is>
      </c>
      <c r="E4" s="216" t="n"/>
      <c r="F4" s="216" t="n"/>
      <c r="G4" s="216" t="n"/>
      <c r="H4" s="216" t="n"/>
      <c r="I4" s="216" t="n"/>
    </row>
    <row r="5" ht="19.5" customHeight="1" s="166">
      <c r="A5" s="246" t="inlineStr">
        <is>
          <t>Component</t>
        </is>
      </c>
      <c r="B5" s="246" t="inlineStr">
        <is>
          <t>Amount</t>
        </is>
      </c>
      <c r="C5" s="246" t="n"/>
      <c r="D5" s="246" t="inlineStr">
        <is>
          <t>Notes</t>
        </is>
      </c>
      <c r="E5" s="216" t="n"/>
      <c r="F5" s="216" t="n"/>
      <c r="G5" s="216" t="n"/>
      <c r="H5" s="216" t="n"/>
      <c r="I5" s="216" t="n"/>
    </row>
    <row r="6" ht="23.25" customHeight="1" s="166">
      <c r="A6" s="221" t="inlineStr">
        <is>
          <t>Cash to WBD shareholders (2,511M sh × $31.00)</t>
        </is>
      </c>
      <c r="B6" s="247" t="n">
        <v>77837</v>
      </c>
      <c r="C6" s="248" t="n"/>
      <c r="D6" s="249" t="inlineStr">
        <is>
          <t>Common shares outstanding × per-share cash</t>
        </is>
      </c>
      <c r="E6" s="216" t="n"/>
      <c r="F6" s="216" t="n"/>
      <c r="G6" s="216" t="n"/>
      <c r="H6" s="216" t="n"/>
      <c r="I6" s="216" t="n"/>
    </row>
    <row r="7" ht="15" customHeight="1" s="166">
      <c r="A7" s="238" t="inlineStr">
        <is>
          <t>Cash paid for pre-combination replacement awards</t>
        </is>
      </c>
      <c r="B7" s="250" t="n">
        <v>1083</v>
      </c>
      <c r="C7" s="251" t="n"/>
      <c r="D7" s="252" t="inlineStr">
        <is>
          <t>Vested equity awards cashed out</t>
        </is>
      </c>
      <c r="E7" s="216" t="n"/>
      <c r="F7" s="216" t="n"/>
      <c r="G7" s="216" t="n"/>
      <c r="H7" s="216" t="n"/>
      <c r="I7" s="216" t="n"/>
    </row>
    <row r="8" ht="15" customHeight="1" s="166">
      <c r="A8" s="221" t="inlineStr">
        <is>
          <t>Settlement of WBD indebtedness ($15B bridge)</t>
        </is>
      </c>
      <c r="B8" s="247" t="n">
        <v>15000</v>
      </c>
      <c r="C8" s="248" t="n"/>
      <c r="D8" s="249" t="inlineStr">
        <is>
          <t>WBD 364-day bridge assumed and settled</t>
        </is>
      </c>
      <c r="E8" s="216" t="n"/>
      <c r="F8" s="216" t="n"/>
      <c r="G8" s="216" t="n"/>
      <c r="H8" s="216" t="n"/>
      <c r="I8" s="216" t="n"/>
    </row>
    <row r="9" ht="15" customHeight="1" s="166">
      <c r="A9" s="238" t="inlineStr">
        <is>
          <t>Netflix Termination Fee (pre-paid by PSKY at signing)</t>
        </is>
      </c>
      <c r="B9" s="250" t="n">
        <v>2800</v>
      </c>
      <c r="C9" s="251" t="n"/>
      <c r="D9" s="252" t="inlineStr">
        <is>
          <t>Treated as consideration; already paid</t>
        </is>
      </c>
      <c r="E9" s="216" t="n"/>
      <c r="F9" s="216" t="n"/>
      <c r="G9" s="216" t="n"/>
      <c r="H9" s="216" t="n"/>
      <c r="I9" s="216" t="n"/>
    </row>
    <row r="10" ht="23.25" customHeight="1" s="166">
      <c r="A10" s="221" t="inlineStr">
        <is>
          <t>Liabilities assumed re: replacement awards</t>
        </is>
      </c>
      <c r="B10" s="247" t="n">
        <v>741</v>
      </c>
      <c r="C10" s="248" t="n"/>
      <c r="D10" s="249" t="inlineStr">
        <is>
          <t>Non-cash accrual</t>
        </is>
      </c>
      <c r="E10" s="216" t="n"/>
      <c r="F10" s="216" t="n"/>
      <c r="G10" s="216" t="n"/>
      <c r="H10" s="216" t="n"/>
      <c r="I10" s="216" t="n"/>
    </row>
    <row r="11" ht="23.25" customHeight="1" s="166">
      <c r="A11" s="238" t="inlineStr">
        <is>
          <t>Settlement of pre-existing relationships</t>
        </is>
      </c>
      <c r="B11" s="250" t="n">
        <v>-184</v>
      </c>
      <c r="C11" s="251" t="n"/>
      <c r="D11" s="252" t="inlineStr">
        <is>
          <t>Intercompany net-out</t>
        </is>
      </c>
      <c r="E11" s="216" t="n"/>
      <c r="F11" s="216" t="n"/>
      <c r="G11" s="216" t="n"/>
      <c r="H11" s="216" t="n"/>
      <c r="I11" s="216" t="n"/>
    </row>
    <row r="12" ht="15" customHeight="1" s="166">
      <c r="A12" s="177" t="inlineStr">
        <is>
          <t>Total Preliminary Purchase Consideration</t>
        </is>
      </c>
      <c r="B12" s="253">
        <f>SUM(B6:B11)</f>
        <v/>
      </c>
      <c r="C12" s="254" t="n"/>
      <c r="D12" s="255" t="inlineStr">
        <is>
          <t>→ Reconciles to PPA total (Tab 13)</t>
        </is>
      </c>
      <c r="E12" s="216" t="n"/>
      <c r="F12" s="216" t="n"/>
      <c r="G12" s="216" t="n"/>
      <c r="H12" s="216" t="n"/>
      <c r="I12" s="216" t="n"/>
    </row>
    <row r="13" ht="15" customHeight="1" s="166">
      <c r="A13" s="216" t="n"/>
      <c r="B13" s="243" t="n"/>
      <c r="C13" s="256" t="n"/>
      <c r="D13" s="243" t="n"/>
      <c r="E13" s="216" t="n"/>
      <c r="F13" s="216" t="n"/>
      <c r="G13" s="216" t="n"/>
      <c r="H13" s="216" t="n"/>
      <c r="I13" s="216" t="n"/>
    </row>
    <row r="14" ht="15" customHeight="1" s="166">
      <c r="A14" s="236" t="inlineStr">
        <is>
          <t>PART 2 — CASH SOURCES &amp; USES WALK ($M) — ties to filed PF ending cash $8,975M</t>
        </is>
      </c>
      <c r="E14" s="216" t="n"/>
      <c r="F14" s="216" t="n"/>
      <c r="G14" s="216" t="n"/>
      <c r="H14" s="216" t="n"/>
      <c r="I14" s="216" t="n"/>
    </row>
    <row r="15" ht="19.5" customHeight="1" s="166">
      <c r="A15" s="246" t="inlineStr">
        <is>
          <t>SOURCES OF CASH</t>
        </is>
      </c>
      <c r="B15" s="246" t="inlineStr">
        <is>
          <t>Amount</t>
        </is>
      </c>
      <c r="C15" s="246" t="inlineStr">
        <is>
          <t>%</t>
        </is>
      </c>
      <c r="D15" s="246" t="inlineStr">
        <is>
          <t>Notes</t>
        </is>
      </c>
      <c r="E15" s="216" t="n"/>
      <c r="F15" s="216" t="n"/>
      <c r="G15" s="216" t="n"/>
      <c r="H15" s="216" t="n"/>
      <c r="I15" s="216" t="n"/>
    </row>
    <row r="16" ht="15" customHeight="1" s="166">
      <c r="A16" s="221" t="inlineStr">
        <is>
          <t>Existing cash on hand — Paramount Skydance</t>
        </is>
      </c>
      <c r="B16" s="247" t="n">
        <v>1941</v>
      </c>
      <c r="C16" s="257">
        <f>B16/B24</f>
        <v/>
      </c>
      <c r="D16" s="249" t="inlineStr">
        <is>
          <t>PSKY cash as of 3/31/2026</t>
        </is>
      </c>
      <c r="E16" s="216" t="n"/>
      <c r="F16" s="216" t="n"/>
      <c r="G16" s="216" t="n"/>
      <c r="H16" s="216" t="n"/>
      <c r="I16" s="216" t="n"/>
    </row>
    <row r="17" ht="15" customHeight="1" s="166">
      <c r="A17" s="238" t="inlineStr">
        <is>
          <t>Existing cash on hand — Warner Bros. Discovery</t>
        </is>
      </c>
      <c r="B17" s="250" t="n">
        <v>3264</v>
      </c>
      <c r="C17" s="258">
        <f>B17/B24</f>
        <v/>
      </c>
      <c r="D17" s="252" t="inlineStr">
        <is>
          <t>WBD cash as of 3/31/2026</t>
        </is>
      </c>
      <c r="E17" s="216" t="n"/>
      <c r="F17" s="216" t="n"/>
      <c r="G17" s="216" t="n"/>
      <c r="H17" s="216" t="n"/>
      <c r="I17" s="216" t="n"/>
    </row>
    <row r="18" ht="15" customHeight="1" s="166">
      <c r="A18" s="221" t="inlineStr">
        <is>
          <t>PIPE equity — Ellison Trust (net of issuance costs)</t>
        </is>
      </c>
      <c r="B18" s="247" t="n">
        <v>46656</v>
      </c>
      <c r="C18" s="257">
        <f>B18/B24</f>
        <v/>
      </c>
      <c r="D18" s="249" t="inlineStr">
        <is>
          <t>Net of $44M PIPE issuance costs (from $46,700M gross)</t>
        </is>
      </c>
      <c r="E18" s="216" t="n"/>
      <c r="F18" s="216" t="n"/>
      <c r="G18" s="216" t="n"/>
      <c r="H18" s="216" t="n"/>
      <c r="I18" s="216" t="n"/>
    </row>
    <row r="19" ht="23.25" customHeight="1" s="166">
      <c r="A19" s="238" t="inlineStr">
        <is>
          <t>PIPE equity — RedBird Capital Partners</t>
        </is>
      </c>
      <c r="B19" s="250" t="n">
        <v>250</v>
      </c>
      <c r="C19" s="258">
        <f>B19/B24</f>
        <v/>
      </c>
      <c r="D19" s="252" t="inlineStr">
        <is>
          <t>Same PIPE syndicate</t>
        </is>
      </c>
      <c r="E19" s="216" t="n"/>
      <c r="F19" s="216" t="n"/>
      <c r="G19" s="216" t="n"/>
      <c r="H19" s="216" t="n"/>
      <c r="I19" s="216" t="n"/>
    </row>
    <row r="20" ht="15" customHeight="1" s="166">
      <c r="A20" s="221" t="inlineStr">
        <is>
          <t>New Term Loan A-1 (3-year)</t>
        </is>
      </c>
      <c r="B20" s="247" t="n">
        <v>2500</v>
      </c>
      <c r="C20" s="257">
        <f>B20/B24</f>
        <v/>
      </c>
      <c r="D20" s="249" t="inlineStr">
        <is>
          <t>Secured term loan facility</t>
        </is>
      </c>
      <c r="E20" s="216" t="n"/>
      <c r="F20" s="216" t="n"/>
      <c r="G20" s="216" t="n"/>
      <c r="H20" s="216" t="n"/>
      <c r="I20" s="216" t="n"/>
    </row>
    <row r="21" ht="15" customHeight="1" s="166">
      <c r="A21" s="238" t="inlineStr">
        <is>
          <t>New Term Loan A-2 (5-year)</t>
        </is>
      </c>
      <c r="B21" s="250" t="n">
        <v>2500</v>
      </c>
      <c r="C21" s="258">
        <f>B21/B24</f>
        <v/>
      </c>
      <c r="D21" s="252" t="inlineStr">
        <is>
          <t>Secured term loan facility</t>
        </is>
      </c>
      <c r="E21" s="216" t="n"/>
      <c r="F21" s="216" t="n"/>
      <c r="G21" s="216" t="n"/>
      <c r="H21" s="216" t="n"/>
      <c r="I21" s="216" t="n"/>
    </row>
    <row r="22" ht="15" customHeight="1" s="166">
      <c r="A22" s="221" t="inlineStr">
        <is>
          <t>New 364-day senior secured bridge</t>
        </is>
      </c>
      <c r="B22" s="247" t="n">
        <v>49000</v>
      </c>
      <c r="C22" s="257">
        <f>B22/B24</f>
        <v/>
      </c>
      <c r="D22" s="249" t="inlineStr">
        <is>
          <t>Bridge to be refinanced with permanent debt (~$39.5B 1L + $12.4B 2L)</t>
        </is>
      </c>
      <c r="E22" s="216" t="n"/>
      <c r="F22" s="216" t="n"/>
      <c r="G22" s="216" t="n"/>
      <c r="H22" s="216" t="n"/>
      <c r="I22" s="216" t="n"/>
    </row>
    <row r="23" ht="15" customHeight="1" s="166">
      <c r="A23" s="238" t="inlineStr">
        <is>
          <t>Less: Debt issuance costs (capitalized)</t>
        </is>
      </c>
      <c r="B23" s="250" t="n">
        <v>-702</v>
      </c>
      <c r="C23" s="258">
        <f>B23/B24</f>
        <v/>
      </c>
      <c r="D23" s="252" t="inlineStr">
        <is>
          <t>DIC on new debt facilities</t>
        </is>
      </c>
      <c r="E23" s="216" t="n"/>
      <c r="F23" s="216" t="n"/>
      <c r="G23" s="216" t="n"/>
      <c r="H23" s="216" t="n"/>
      <c r="I23" s="216" t="n"/>
    </row>
    <row r="24" ht="15" customHeight="1" s="166">
      <c r="A24" s="177" t="inlineStr">
        <is>
          <t>Total Cash Sources</t>
        </is>
      </c>
      <c r="B24" s="253">
        <f>SUM(B16:B23)</f>
        <v/>
      </c>
      <c r="C24" s="259" t="n"/>
      <c r="D24" s="260" t="n"/>
      <c r="E24" s="216" t="n"/>
      <c r="F24" s="216" t="n"/>
      <c r="G24" s="216" t="n"/>
      <c r="H24" s="216" t="n"/>
      <c r="I24" s="216" t="n"/>
    </row>
    <row r="25" ht="15" customHeight="1" s="166">
      <c r="A25" s="216" t="n"/>
      <c r="B25" s="242" t="n"/>
      <c r="C25" s="230" t="n"/>
      <c r="D25" s="216" t="n"/>
      <c r="E25" s="216" t="n"/>
      <c r="F25" s="216" t="n"/>
      <c r="G25" s="216" t="n"/>
      <c r="H25" s="216" t="n"/>
      <c r="I25" s="216" t="n"/>
    </row>
    <row r="26" ht="15" customHeight="1" s="166">
      <c r="A26" s="246" t="inlineStr">
        <is>
          <t>USES OF CASH</t>
        </is>
      </c>
      <c r="B26" s="261" t="inlineStr">
        <is>
          <t>Amount</t>
        </is>
      </c>
      <c r="C26" s="262" t="inlineStr">
        <is>
          <t>%</t>
        </is>
      </c>
      <c r="D26" s="262" t="inlineStr">
        <is>
          <t>Notes</t>
        </is>
      </c>
      <c r="E26" s="216" t="n"/>
      <c r="F26" s="216" t="n"/>
      <c r="G26" s="216" t="n"/>
      <c r="H26" s="216" t="n"/>
      <c r="I26" s="216" t="n"/>
    </row>
    <row r="27" ht="15" customHeight="1" s="166">
      <c r="A27" s="221" t="inlineStr">
        <is>
          <t>Cash to WBD shareholders (2,511M × $31.00)</t>
        </is>
      </c>
      <c r="B27" s="247" t="n">
        <v>77837</v>
      </c>
      <c r="C27" s="257">
        <f>B27/B33</f>
        <v/>
      </c>
      <c r="D27" s="249" t="inlineStr">
        <is>
          <t>Per-share cash consideration</t>
        </is>
      </c>
      <c r="E27" s="216" t="n"/>
      <c r="F27" s="216" t="n"/>
      <c r="G27" s="216" t="n"/>
      <c r="H27" s="216" t="n"/>
      <c r="I27" s="216" t="n"/>
    </row>
    <row r="28" ht="15" customHeight="1" s="166">
      <c r="A28" s="238" t="inlineStr">
        <is>
          <t>Cash for pre-combination replacement awards</t>
        </is>
      </c>
      <c r="B28" s="250" t="n">
        <v>1083</v>
      </c>
      <c r="C28" s="258">
        <f>B28/B33</f>
        <v/>
      </c>
      <c r="D28" s="252" t="inlineStr">
        <is>
          <t>Vested WBD equity awards cashed out</t>
        </is>
      </c>
      <c r="E28" s="216" t="n"/>
      <c r="F28" s="216" t="n"/>
      <c r="G28" s="216" t="n"/>
      <c r="H28" s="216" t="n"/>
      <c r="I28" s="216" t="n"/>
    </row>
    <row r="29" ht="15" customHeight="1" s="166">
      <c r="A29" s="221" t="inlineStr">
        <is>
          <t>Settle WBD $15B 364-day bridge</t>
        </is>
      </c>
      <c r="B29" s="247" t="n">
        <v>15000</v>
      </c>
      <c r="C29" s="257">
        <f>B29/B33</f>
        <v/>
      </c>
      <c r="D29" s="249" t="inlineStr">
        <is>
          <t>WBD debt paid at close (gross of DIC)</t>
        </is>
      </c>
      <c r="E29" s="216" t="n"/>
      <c r="F29" s="216" t="n"/>
      <c r="G29" s="216" t="n"/>
      <c r="H29" s="216" t="n"/>
      <c r="I29" s="216" t="n"/>
    </row>
    <row r="30" ht="15" customHeight="1" s="166">
      <c r="A30" s="238" t="inlineStr">
        <is>
          <t>Tender offers — $2.4B WBD Notes</t>
        </is>
      </c>
      <c r="B30" s="250" t="n">
        <v>2458</v>
      </c>
      <c r="C30" s="258">
        <f>B30/B33</f>
        <v/>
      </c>
      <c r="D30" s="252" t="inlineStr">
        <is>
          <t>3.950% Notes due 2028 + 3.755% Notes due 2027 at ~103%</t>
        </is>
      </c>
      <c r="E30" s="216" t="n"/>
      <c r="F30" s="216" t="n"/>
      <c r="G30" s="216" t="n"/>
      <c r="H30" s="216" t="n"/>
      <c r="I30" s="216" t="n"/>
    </row>
    <row r="31" ht="15" customHeight="1" s="166">
      <c r="A31" s="221" t="inlineStr">
        <is>
          <t>Third-party debt/tender fees</t>
        </is>
      </c>
      <c r="B31" s="247" t="n">
        <v>56</v>
      </c>
      <c r="C31" s="257">
        <f>B31/B33</f>
        <v/>
      </c>
      <c r="D31" s="249" t="inlineStr">
        <is>
          <t>Exchange offer + tender third-party costs</t>
        </is>
      </c>
      <c r="E31" s="216" t="n"/>
      <c r="F31" s="216" t="n"/>
      <c r="G31" s="216" t="n"/>
      <c r="H31" s="216" t="n"/>
      <c r="I31" s="216" t="n"/>
    </row>
    <row r="32" ht="15" customHeight="1" s="166">
      <c r="A32" s="238" t="inlineStr">
        <is>
          <t>Ending pro forma combined cash</t>
        </is>
      </c>
      <c r="B32" s="250" t="n">
        <v>8975</v>
      </c>
      <c r="C32" s="258">
        <f>B32/B33</f>
        <v/>
      </c>
      <c r="D32" s="252" t="inlineStr">
        <is>
          <t>Available for operations post-close</t>
        </is>
      </c>
      <c r="E32" s="216" t="n"/>
      <c r="F32" s="216" t="n"/>
      <c r="G32" s="216" t="n"/>
      <c r="H32" s="216" t="n"/>
      <c r="I32" s="216" t="n"/>
    </row>
    <row r="33" ht="15" customHeight="1" s="166">
      <c r="A33" s="177" t="inlineStr">
        <is>
          <t>Total Cash Uses</t>
        </is>
      </c>
      <c r="B33" s="253">
        <f>SUM(B27:B32)</f>
        <v/>
      </c>
      <c r="C33" s="259" t="n"/>
      <c r="D33" s="263" t="n"/>
      <c r="E33" s="216" t="n"/>
      <c r="F33" s="216" t="n"/>
      <c r="G33" s="216" t="n"/>
      <c r="H33" s="216" t="n"/>
      <c r="I33" s="216" t="n"/>
      <c r="J33" s="211" t="n"/>
    </row>
    <row r="34" ht="15" customHeight="1" s="166">
      <c r="A34" s="216" t="n"/>
      <c r="B34" s="242" t="n"/>
      <c r="C34" s="230" t="n"/>
      <c r="D34" s="216" t="n"/>
      <c r="E34" s="216" t="n"/>
      <c r="F34" s="216" t="n"/>
      <c r="G34" s="216" t="n"/>
      <c r="H34" s="216" t="n"/>
      <c r="I34" s="216" t="n"/>
    </row>
    <row r="35" ht="15" customHeight="1" s="166">
      <c r="A35" s="264" t="inlineStr">
        <is>
          <t>Balance (Sources − Uses; should be $0)</t>
        </is>
      </c>
      <c r="B35" s="265">
        <f>B24-B33</f>
        <v/>
      </c>
      <c r="C35" s="230" t="n"/>
      <c r="D35" s="216" t="n"/>
      <c r="E35" s="216" t="n"/>
      <c r="F35" s="216" t="n"/>
      <c r="G35" s="216" t="n"/>
      <c r="H35" s="216" t="n"/>
      <c r="I35" s="216" t="n"/>
    </row>
    <row r="36" ht="15" customHeight="1" s="166">
      <c r="A36" s="216" t="n"/>
      <c r="B36" s="242" t="n"/>
      <c r="C36" s="230" t="n"/>
      <c r="D36" s="216" t="n"/>
      <c r="E36" s="216" t="n"/>
      <c r="F36" s="216" t="n"/>
      <c r="G36" s="216" t="n"/>
      <c r="H36" s="216" t="n"/>
      <c r="I36" s="216" t="n"/>
    </row>
    <row r="37" ht="15" customHeight="1" s="166">
      <c r="A37" s="236" t="inlineStr">
        <is>
          <t>PART 3 — NON-CASH ITEMS &amp; MEMO ($M)</t>
        </is>
      </c>
      <c r="E37" s="216" t="n"/>
      <c r="F37" s="216" t="n"/>
      <c r="G37" s="216" t="n"/>
      <c r="H37" s="216" t="n"/>
      <c r="I37" s="216" t="n"/>
    </row>
    <row r="38" ht="15" customHeight="1" s="166">
      <c r="A38" s="221" t="inlineStr">
        <is>
          <t>WBD existing notes ($12.8B) exchanged for new PSKY 2L notes</t>
        </is>
      </c>
      <c r="B38" s="247" t="n">
        <v>12800</v>
      </c>
      <c r="C38" s="266" t="n"/>
      <c r="D38" s="249" t="inlineStr">
        <is>
          <t>Non-cash: debt-for-debt swap under ASC 470</t>
        </is>
      </c>
      <c r="E38" s="216" t="n"/>
      <c r="F38" s="216" t="n"/>
      <c r="G38" s="216" t="n"/>
      <c r="H38" s="216" t="n"/>
      <c r="I38" s="216" t="n"/>
    </row>
    <row r="39" ht="15" customHeight="1" s="166">
      <c r="A39" s="238" t="inlineStr">
        <is>
          <t>Netflix Termination Fee (paid pre-close, cleared from PSKY prepaid)</t>
        </is>
      </c>
      <c r="B39" s="250" t="n">
        <v>2800</v>
      </c>
      <c r="C39" s="267" t="n"/>
      <c r="D39" s="252" t="inlineStr">
        <is>
          <t>Non-cash at close; in consideration total</t>
        </is>
      </c>
      <c r="E39" s="216" t="n"/>
      <c r="F39" s="216" t="n"/>
      <c r="G39" s="216" t="n"/>
      <c r="H39" s="216" t="n"/>
      <c r="I39" s="216" t="n"/>
    </row>
    <row r="40" ht="15" customHeight="1" s="166">
      <c r="A40" s="221" t="inlineStr">
        <is>
          <t>Transaction fees (accrued at close, paid post-close)</t>
        </is>
      </c>
      <c r="B40" s="247" t="n">
        <v>367</v>
      </c>
      <c r="C40" s="268" t="n"/>
      <c r="D40" s="249" t="inlineStr">
        <is>
          <t>Banker + legal + advisory; expensed under ASC 805</t>
        </is>
      </c>
      <c r="E40" s="216" t="n"/>
      <c r="F40" s="216" t="n"/>
      <c r="G40" s="216" t="n"/>
      <c r="H40" s="216" t="n"/>
      <c r="I40" s="216" t="n"/>
    </row>
    <row r="41" ht="15" customHeight="1" s="166">
      <c r="A41" s="238" t="inlineStr">
        <is>
          <t>Ticking consideration (not modeled — assumes close before 9/30/2026)</t>
        </is>
      </c>
      <c r="B41" s="250" t="n">
        <v>0</v>
      </c>
      <c r="C41" s="267" t="n"/>
      <c r="D41" s="252" t="inlineStr">
        <is>
          <t>$0.00278/day post-9/30, cap $0.25/quarter</t>
        </is>
      </c>
      <c r="E41" s="216" t="n"/>
      <c r="F41" s="216" t="n"/>
      <c r="G41" s="216" t="n"/>
      <c r="H41" s="216" t="n"/>
      <c r="I41" s="216" t="n"/>
    </row>
    <row r="42" ht="15" customHeight="1" s="166">
      <c r="A42" s="216" t="n"/>
      <c r="B42" s="216" t="n"/>
      <c r="C42" s="216" t="n"/>
      <c r="D42" s="216" t="n"/>
      <c r="E42" s="216" t="n"/>
      <c r="F42" s="216" t="n"/>
      <c r="G42" s="216" t="n"/>
      <c r="H42" s="216" t="n"/>
      <c r="I42" s="216" t="n"/>
    </row>
    <row r="43" ht="19.5" customHeight="1" s="166">
      <c r="A43" s="236" t="inlineStr">
        <is>
          <t>DEAL STRUCTURE NOTES</t>
        </is>
      </c>
      <c r="E43" s="216" t="n"/>
      <c r="F43" s="216" t="n"/>
      <c r="G43" s="216" t="n"/>
      <c r="H43" s="216" t="n"/>
      <c r="I43" s="216" t="n"/>
    </row>
    <row r="44" ht="30" customHeight="1" s="166">
      <c r="A44" s="269" t="inlineStr">
        <is>
          <t>All-cash deal for WBD shareholders at $31.00 per share. No Paramount stock is issued to former WBD holders. WBD becomes a wholly-owned subsidiary of Paramount Skydance Corporation.</t>
        </is>
      </c>
      <c r="E44" s="216" t="n"/>
      <c r="F44" s="216" t="n"/>
      <c r="G44" s="216" t="n"/>
      <c r="H44" s="216" t="n"/>
      <c r="I44" s="216" t="n"/>
    </row>
    <row r="45" ht="30" customHeight="1" s="166">
      <c r="A45" s="269" t="inlineStr">
        <is>
          <t>Financing: $46.95B PIPE (Ellison Trust plus syndicate — PIF, QIA, L'Imad/Abu Dhabi, LionTree, RedBird) plus $54B new secured debt facilities ($49B 364-day bridge + $2.5B Term Loan A-1 + $2.5B Term Loan A-2).</t>
        </is>
      </c>
      <c r="E45" s="216" t="n"/>
      <c r="F45" s="216" t="n"/>
      <c r="G45" s="216" t="n"/>
      <c r="H45" s="216" t="n"/>
      <c r="I45" s="216" t="n"/>
    </row>
    <row r="46" ht="30" customHeight="1" s="166">
      <c r="A46" s="269" t="inlineStr">
        <is>
          <t>PIPE issued as new Paramount Class B nonvoting stock at $12.00 floor / $16.02 cap on 20-day VWAP. Pro forma reflects the $12.00 floor case: 3,913M new Class B shares issued.</t>
        </is>
      </c>
      <c r="E46" s="216" t="n"/>
      <c r="F46" s="216" t="n"/>
      <c r="G46" s="216" t="n"/>
      <c r="H46" s="216" t="n"/>
      <c r="I46" s="216" t="n"/>
    </row>
    <row r="47" ht="30" customHeight="1" s="166">
      <c r="A47" s="269" t="inlineStr">
        <is>
          <t>Existing WBD notes ($12.8B) exchanged one-for-one into new PSKY 2L Notes (100% participation assumed). Additional $2.4B tender offers on WBD 2027 and 2028 unsecured notes.</t>
        </is>
      </c>
      <c r="E47" s="216" t="n"/>
      <c r="F47" s="216" t="n"/>
      <c r="G47" s="216" t="n"/>
      <c r="H47" s="216" t="n"/>
      <c r="I47" s="216" t="n"/>
    </row>
    <row r="48" ht="30" customHeight="1" s="166">
      <c r="A48" s="269" t="inlineStr">
        <is>
          <t>Bridge to be refinanced with $39.5B 1L + $12.4B 2L permanent debt post-close (not reflected in filed pro forma).</t>
        </is>
      </c>
      <c r="E48" s="216" t="n"/>
      <c r="F48" s="216" t="n"/>
      <c r="G48" s="216" t="n"/>
      <c r="H48" s="216" t="n"/>
      <c r="I48" s="216" t="n"/>
    </row>
    <row r="49" ht="30" customHeight="1" s="166">
      <c r="A49" s="269" t="inlineStr">
        <is>
          <t>$2.8B Netflix Termination Fee paid by Paramount at signing; treated as purchase consideration; non-cash at close (clears against WBD accrual).</t>
        </is>
      </c>
      <c r="E49" s="216" t="n"/>
      <c r="F49" s="216" t="n"/>
      <c r="G49" s="216" t="n"/>
      <c r="H49" s="216" t="n"/>
      <c r="I49" s="216" t="n"/>
    </row>
    <row r="50" ht="30" customHeight="1" s="166">
      <c r="A50" s="269" t="inlineStr">
        <is>
          <t>Filed pro forma does NOT quantify synergies. Combined company has separately disclosed multi-billion synergy target.</t>
        </is>
      </c>
      <c r="E50" s="216" t="n"/>
      <c r="F50" s="216" t="n"/>
      <c r="G50" s="216" t="n"/>
      <c r="H50" s="216" t="n"/>
      <c r="I50" s="216" t="n"/>
    </row>
    <row r="51" ht="30" customHeight="1" s="166">
      <c r="A51" s="269" t="inlineStr">
        <is>
          <t>Source: Paramount Skydance Corporation, Form 8-K Exhibit 99.2 (Unaudited Pro Forma Condensed Combined Financial Statements).</t>
        </is>
      </c>
      <c r="E51" s="216" t="n"/>
      <c r="F51" s="216" t="n"/>
      <c r="G51" s="216" t="n"/>
      <c r="H51" s="216" t="n"/>
      <c r="I51" s="216" t="n"/>
    </row>
    <row r="52" ht="19.5" customHeight="1" s="166">
      <c r="A52" s="216" t="n"/>
      <c r="B52" s="216" t="n"/>
      <c r="C52" s="216" t="n"/>
      <c r="D52" s="216" t="n"/>
      <c r="E52" s="216" t="n"/>
      <c r="F52" s="216" t="n"/>
      <c r="G52" s="216" t="n"/>
      <c r="H52" s="216" t="n"/>
      <c r="I52" s="216" t="n"/>
    </row>
  </sheetData>
  <mergeCells count="12">
    <mergeCell ref="A45:D45"/>
    <mergeCell ref="A37:D37"/>
    <mergeCell ref="A50:D50"/>
    <mergeCell ref="A4:D4"/>
    <mergeCell ref="A48:D48"/>
    <mergeCell ref="A43:D43"/>
    <mergeCell ref="A51:D51"/>
    <mergeCell ref="A47:D47"/>
    <mergeCell ref="A46:D46"/>
    <mergeCell ref="A49:D49"/>
    <mergeCell ref="A14:D14"/>
    <mergeCell ref="A44:D44"/>
  </mergeCells>
  <printOptions horizontalCentered="1" verticalCentered="0" headings="0" gridLines="0" gridLinesSet="1"/>
  <pageMargins left="0.3" right="0.3" top="0.5" bottom="0.5" header="0.2" footer="0.2"/>
  <pageSetup orientation="landscape" paperSize="1" scale="100" fitToHeight="0" fitToWidth="1" pageOrder="downThenOver" blackAndWhite="0" draft="0" horizontalDpi="300" verticalDpi="300" copies="1"/>
  <headerFooter differentOddEven="0" differentFirst="0">
    <oddHeader>&amp;L&amp;9 Baratelli Institute&amp;C&amp;10 Paramount / Warner Bros. Discovery — Three-Statement Model&amp;R&amp;9 &amp;P of &amp;N</oddHeader>
    <oddFooter>&amp;L&amp;9 &amp;K1F3A5FBARATELLI INSTITUTE · MENTORING AT SCALE&amp;C&amp;8 Not audited. Illustrative Institute analysis.&amp;R&amp;8 &amp;D</oddFooter>
    <evenHeader/>
    <evenFooter/>
    <firstHeader/>
    <firstFooter/>
  </headerFooter>
</worksheet>
</file>

<file path=xl/worksheets/sheet8.xml><?xml version="1.0" encoding="utf-8"?>
<worksheet xmlns="http://schemas.openxmlformats.org/spreadsheetml/2006/main">
  <sheetPr filterMode="0">
    <outlinePr summaryBelow="1" summaryRight="1"/>
    <pageSetUpPr fitToPage="1"/>
  </sheetPr>
  <dimension ref="A1:J76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58" customWidth="1" style="165" min="1" max="1"/>
    <col width="14" customWidth="1" style="165" min="2" max="2"/>
    <col width="18" customWidth="1" style="165" min="3" max="3"/>
    <col width="56" customWidth="1" style="165" min="4" max="4"/>
  </cols>
  <sheetData>
    <row r="1" ht="19.5" customHeight="1" s="166">
      <c r="A1" s="245" t="inlineStr">
        <is>
          <t>Purchase Price Allocation — Paramount / WBD Merger (ASC 805)</t>
        </is>
      </c>
      <c r="B1" s="216" t="n"/>
      <c r="C1" s="216" t="n"/>
      <c r="D1" s="216" t="n"/>
      <c r="E1" s="216" t="n"/>
      <c r="F1" s="216" t="n"/>
      <c r="G1" s="216" t="n"/>
      <c r="H1" s="216" t="n"/>
      <c r="I1" s="216" t="n"/>
      <c r="J1" s="270" t="n"/>
    </row>
    <row r="2" ht="15" customHeight="1" s="166">
      <c r="A2" s="217" t="inlineStr">
        <is>
          <t>Conventional business combination purchase accounting. Reflects filed pro forma per SEC 8-K Ex 99.2.</t>
        </is>
      </c>
      <c r="B2" s="216" t="n"/>
      <c r="C2" s="216" t="n"/>
      <c r="D2" s="216" t="n"/>
      <c r="E2" s="216" t="n"/>
      <c r="F2" s="216" t="n"/>
      <c r="G2" s="216" t="n"/>
      <c r="H2" s="216" t="n"/>
      <c r="I2" s="216" t="n"/>
      <c r="J2" s="270" t="n"/>
    </row>
    <row r="3" ht="15" customHeight="1" s="166">
      <c r="A3" s="216" t="n"/>
      <c r="B3" s="216" t="n"/>
      <c r="C3" s="216" t="n"/>
      <c r="D3" s="216" t="n"/>
      <c r="E3" s="216" t="n"/>
      <c r="F3" s="216" t="n"/>
      <c r="G3" s="216" t="n"/>
      <c r="H3" s="216" t="n"/>
      <c r="I3" s="216" t="n"/>
      <c r="J3" s="270" t="n"/>
    </row>
    <row r="4" ht="15" customHeight="1" s="166">
      <c r="A4" s="236" t="inlineStr">
        <is>
          <t>PART A — TOTAL PURCHASE CONSIDERATION TRANSFERRED ($M)</t>
        </is>
      </c>
      <c r="E4" s="216" t="n"/>
      <c r="F4" s="216" t="n"/>
      <c r="G4" s="216" t="n"/>
      <c r="H4" s="216" t="n"/>
      <c r="I4" s="216" t="n"/>
      <c r="J4" s="270" t="n"/>
    </row>
    <row r="5" ht="19.5" customHeight="1" s="166">
      <c r="A5" s="246" t="inlineStr">
        <is>
          <t>Component</t>
        </is>
      </c>
      <c r="B5" s="246" t="inlineStr">
        <is>
          <t>Amount</t>
        </is>
      </c>
      <c r="C5" s="246" t="n"/>
      <c r="D5" s="246" t="inlineStr">
        <is>
          <t>Notes</t>
        </is>
      </c>
      <c r="E5" s="216" t="n"/>
      <c r="F5" s="216" t="n"/>
      <c r="G5" s="216" t="n"/>
      <c r="H5" s="216" t="n"/>
      <c r="I5" s="216" t="n"/>
      <c r="J5" s="270" t="n"/>
    </row>
    <row r="6" ht="15" customHeight="1" s="166">
      <c r="A6" s="221" t="inlineStr">
        <is>
          <t>Cash consideration paid to WBD shareholders (2,511M × $31.00)</t>
        </is>
      </c>
      <c r="B6" s="247" t="n">
        <v>77837</v>
      </c>
      <c r="C6" s="271" t="n"/>
      <c r="D6" s="272" t="inlineStr">
        <is>
          <t>From Tab 12 Sources &amp; Uses</t>
        </is>
      </c>
      <c r="E6" s="216" t="n"/>
      <c r="F6" s="216" t="n"/>
      <c r="G6" s="216" t="n"/>
      <c r="H6" s="216" t="n"/>
      <c r="I6" s="216" t="n"/>
      <c r="J6" s="270" t="n"/>
    </row>
    <row r="7" ht="15" customHeight="1" s="166">
      <c r="A7" s="238" t="inlineStr">
        <is>
          <t>Cash for pre-combination replacement awards</t>
        </is>
      </c>
      <c r="B7" s="250" t="n">
        <v>1083</v>
      </c>
      <c r="C7" s="273" t="n"/>
      <c r="D7" s="274" t="inlineStr">
        <is>
          <t>Vested WBD equity awards</t>
        </is>
      </c>
      <c r="E7" s="216" t="n"/>
      <c r="F7" s="216" t="n"/>
      <c r="G7" s="216" t="n"/>
      <c r="H7" s="216" t="n"/>
      <c r="I7" s="216" t="n"/>
      <c r="J7" s="270" t="n"/>
    </row>
    <row r="8" ht="15" customHeight="1" s="166">
      <c r="A8" s="221" t="inlineStr">
        <is>
          <t>Settlement of WBD $15B bridge indebtedness</t>
        </is>
      </c>
      <c r="B8" s="247" t="n">
        <v>15000</v>
      </c>
      <c r="C8" s="271" t="n"/>
      <c r="D8" s="272" t="inlineStr">
        <is>
          <t>Assumed and settled at close</t>
        </is>
      </c>
      <c r="E8" s="216" t="n"/>
      <c r="F8" s="216" t="n"/>
      <c r="G8" s="216" t="n"/>
      <c r="H8" s="216" t="n"/>
      <c r="I8" s="216" t="n"/>
      <c r="J8" s="270" t="n"/>
    </row>
    <row r="9" ht="15" customHeight="1" s="166">
      <c r="A9" s="238" t="inlineStr">
        <is>
          <t>Netflix Termination Fee (pre-paid by PSKY)</t>
        </is>
      </c>
      <c r="B9" s="250" t="n">
        <v>2800</v>
      </c>
      <c r="C9" s="273" t="n"/>
      <c r="D9" s="274" t="inlineStr">
        <is>
          <t>Non-cash at close; in consideration</t>
        </is>
      </c>
      <c r="E9" s="216" t="n"/>
      <c r="F9" s="216" t="n"/>
      <c r="G9" s="216" t="n"/>
      <c r="H9" s="216" t="n"/>
      <c r="I9" s="216" t="n"/>
      <c r="J9" s="270" t="n"/>
    </row>
    <row r="10" ht="15" customHeight="1" s="166">
      <c r="A10" s="221" t="inlineStr">
        <is>
          <t>Liabilities assumed re: pre-combination replacement awards</t>
        </is>
      </c>
      <c r="B10" s="247" t="n">
        <v>741</v>
      </c>
      <c r="C10" s="268" t="n"/>
      <c r="D10" s="249" t="inlineStr">
        <is>
          <t>Non-cash accrual</t>
        </is>
      </c>
      <c r="E10" s="216" t="n"/>
      <c r="F10" s="216" t="n"/>
      <c r="G10" s="216" t="n"/>
      <c r="H10" s="216" t="n"/>
      <c r="I10" s="216" t="n"/>
      <c r="J10" s="270" t="n"/>
    </row>
    <row r="11" ht="19.5" customHeight="1" s="166">
      <c r="A11" s="238" t="inlineStr">
        <is>
          <t>Settlement of pre-existing relationships</t>
        </is>
      </c>
      <c r="B11" s="250" t="n">
        <v>-184</v>
      </c>
      <c r="C11" s="267" t="n"/>
      <c r="D11" s="252" t="inlineStr">
        <is>
          <t>Intercompany net-out</t>
        </is>
      </c>
      <c r="E11" s="216" t="n"/>
      <c r="F11" s="216" t="n"/>
      <c r="G11" s="216" t="n"/>
      <c r="H11" s="216" t="n"/>
      <c r="I11" s="216" t="n"/>
      <c r="J11" s="270" t="n"/>
    </row>
    <row r="12" ht="15" customHeight="1" s="166">
      <c r="A12" s="177" t="inlineStr">
        <is>
          <t>Total Purchase Consideration</t>
        </is>
      </c>
      <c r="B12" s="253">
        <f>SUM(B6:B11)</f>
        <v/>
      </c>
      <c r="C12" s="260" t="n"/>
      <c r="D12" s="275" t="inlineStr">
        <is>
          <t>Ties to Tab 12 Part 1</t>
        </is>
      </c>
      <c r="E12" s="216" t="n"/>
      <c r="F12" s="216" t="n"/>
      <c r="G12" s="216" t="n"/>
      <c r="H12" s="216" t="n"/>
      <c r="I12" s="216" t="n"/>
      <c r="J12" s="270" t="n"/>
    </row>
    <row r="13" ht="15" customHeight="1" s="166">
      <c r="A13" s="216" t="n"/>
      <c r="B13" s="224" t="n"/>
      <c r="C13" s="243" t="n"/>
      <c r="D13" s="243" t="n"/>
      <c r="E13" s="216" t="n"/>
      <c r="F13" s="216" t="n"/>
      <c r="G13" s="216" t="n"/>
      <c r="H13" s="216" t="n"/>
      <c r="I13" s="216" t="n"/>
      <c r="J13" s="270" t="n"/>
    </row>
    <row r="14" ht="15" customHeight="1" s="166">
      <c r="A14" s="236" t="inlineStr">
        <is>
          <t>PART B — FAIR VALUE OF IDENTIFIABLE ASSETS ACQUIRED ($M)</t>
        </is>
      </c>
      <c r="E14" s="216" t="n"/>
      <c r="F14" s="216" t="n"/>
      <c r="G14" s="216" t="n"/>
      <c r="H14" s="216" t="n"/>
      <c r="I14" s="216" t="n"/>
      <c r="J14" s="270" t="n"/>
    </row>
    <row r="15" ht="15" customHeight="1" s="166">
      <c r="A15" s="246" t="inlineStr">
        <is>
          <t>Asset Line</t>
        </is>
      </c>
      <c r="B15" s="276" t="inlineStr">
        <is>
          <t>FV ($M)</t>
        </is>
      </c>
      <c r="C15" s="262" t="inlineStr">
        <is>
          <t>vs. Book</t>
        </is>
      </c>
      <c r="D15" s="262" t="inlineStr">
        <is>
          <t>Notes</t>
        </is>
      </c>
      <c r="E15" s="216" t="n"/>
      <c r="F15" s="216" t="n"/>
      <c r="G15" s="216" t="n"/>
      <c r="H15" s="216" t="n"/>
      <c r="I15" s="216" t="n"/>
      <c r="J15" s="270" t="n"/>
    </row>
    <row r="16" ht="15" customHeight="1" s="166">
      <c r="A16" s="221" t="inlineStr">
        <is>
          <t>Cash and cash equivalents</t>
        </is>
      </c>
      <c r="B16" s="247" t="n">
        <v>3264</v>
      </c>
      <c r="C16" s="272" t="inlineStr">
        <is>
          <t>FV = Book</t>
        </is>
      </c>
      <c r="D16" s="272" t="inlineStr">
        <is>
          <t>WBD carrying value at 3/31/2026</t>
        </is>
      </c>
      <c r="E16" s="216" t="n"/>
      <c r="F16" s="216" t="n"/>
      <c r="G16" s="216" t="n"/>
      <c r="H16" s="216" t="n"/>
      <c r="I16" s="216" t="n"/>
      <c r="J16" s="270" t="n"/>
    </row>
    <row r="17" ht="15" customHeight="1" s="166">
      <c r="A17" s="238" t="inlineStr">
        <is>
          <t>Receivables, net</t>
        </is>
      </c>
      <c r="B17" s="250" t="n">
        <v>4759</v>
      </c>
      <c r="C17" s="274" t="inlineStr">
        <is>
          <t>FV ≈ Book</t>
        </is>
      </c>
      <c r="D17" s="274" t="inlineStr">
        <is>
          <t>Small adj on WBD $5,009 book</t>
        </is>
      </c>
      <c r="E17" s="216" t="n"/>
      <c r="F17" s="216" t="n"/>
      <c r="G17" s="216" t="n"/>
      <c r="H17" s="216" t="n"/>
      <c r="I17" s="216" t="n"/>
      <c r="J17" s="270" t="n"/>
    </row>
    <row r="18" ht="15" customHeight="1" s="166">
      <c r="A18" s="221" t="inlineStr">
        <is>
          <t>Programming and other inventory</t>
        </is>
      </c>
      <c r="B18" s="247" t="n">
        <v>19441</v>
      </c>
      <c r="C18" s="272" t="inlineStr">
        <is>
          <t>-$193 step-down</t>
        </is>
      </c>
      <c r="D18" s="272" t="inlineStr">
        <is>
          <t>Slight FV reduction on WBD $19,634 book</t>
        </is>
      </c>
      <c r="E18" s="216" t="n"/>
      <c r="F18" s="216" t="n"/>
      <c r="G18" s="216" t="n"/>
      <c r="H18" s="216" t="n"/>
      <c r="I18" s="216" t="n"/>
      <c r="J18" s="270" t="n"/>
    </row>
    <row r="19" ht="15" customHeight="1" s="166">
      <c r="A19" s="238" t="inlineStr">
        <is>
          <t>Prepaid expenses and other current assets</t>
        </is>
      </c>
      <c r="B19" s="250" t="n">
        <v>3146</v>
      </c>
      <c r="C19" s="274" t="inlineStr">
        <is>
          <t>FV = Book</t>
        </is>
      </c>
      <c r="D19" s="274" t="n"/>
      <c r="E19" s="216" t="n"/>
      <c r="F19" s="216" t="n"/>
      <c r="G19" s="216" t="n"/>
      <c r="H19" s="216" t="n"/>
      <c r="I19" s="216" t="n"/>
      <c r="J19" s="270" t="n"/>
    </row>
    <row r="20" ht="15" customHeight="1" s="166">
      <c r="A20" s="221" t="inlineStr">
        <is>
          <t>Property and equipment, net</t>
        </is>
      </c>
      <c r="B20" s="247" t="n">
        <v>6642</v>
      </c>
      <c r="C20" s="272" t="inlineStr">
        <is>
          <t>FV = Book</t>
        </is>
      </c>
      <c r="D20" s="272" t="inlineStr">
        <is>
          <t>WBD carrying value assumed at FV</t>
        </is>
      </c>
      <c r="E20" s="216" t="n"/>
      <c r="F20" s="216" t="n"/>
      <c r="G20" s="216" t="n"/>
      <c r="H20" s="216" t="n"/>
      <c r="I20" s="216" t="n"/>
      <c r="J20" s="270" t="n"/>
    </row>
    <row r="21" ht="15" customHeight="1" s="166">
      <c r="A21" s="238" t="inlineStr">
        <is>
          <t>Intangible assets, net (see detail below)</t>
        </is>
      </c>
      <c r="B21" s="250" t="n">
        <v>45510</v>
      </c>
      <c r="C21" s="274" t="inlineStr">
        <is>
          <t>+$18,707 step-up</t>
        </is>
      </c>
      <c r="D21" s="274" t="inlineStr">
        <is>
          <t>FV step-up from WBD book $26,803</t>
        </is>
      </c>
      <c r="E21" s="216" t="n"/>
      <c r="F21" s="216" t="n"/>
      <c r="G21" s="216" t="n"/>
      <c r="H21" s="216" t="n"/>
      <c r="I21" s="216" t="n"/>
      <c r="J21" s="270" t="n"/>
    </row>
    <row r="22" ht="15" customHeight="1" s="166">
      <c r="A22" s="221" t="inlineStr">
        <is>
          <t>Operating lease assets</t>
        </is>
      </c>
      <c r="B22" s="247" t="n">
        <v>2749</v>
      </c>
      <c r="C22" s="277" t="inlineStr">
        <is>
          <t>FV = Book</t>
        </is>
      </c>
      <c r="D22" s="277" t="n"/>
      <c r="E22" s="216" t="n"/>
      <c r="F22" s="216" t="n"/>
      <c r="G22" s="216" t="n"/>
      <c r="H22" s="216" t="n"/>
      <c r="I22" s="216" t="n"/>
      <c r="J22" s="270" t="n"/>
    </row>
    <row r="23" ht="19.5" customHeight="1" s="166">
      <c r="A23" s="238" t="inlineStr">
        <is>
          <t>Deferred income taxes (asset)</t>
        </is>
      </c>
      <c r="B23" s="250" t="n">
        <v>617</v>
      </c>
      <c r="C23" s="278" t="inlineStr">
        <is>
          <t>FV = Book</t>
        </is>
      </c>
      <c r="D23" s="278" t="n"/>
      <c r="E23" s="216" t="n"/>
      <c r="F23" s="216" t="n"/>
      <c r="G23" s="216" t="n"/>
      <c r="H23" s="216" t="n"/>
      <c r="I23" s="216" t="n"/>
      <c r="J23" s="270" t="n"/>
    </row>
    <row r="24" ht="15" customHeight="1" s="166">
      <c r="A24" s="221" t="inlineStr">
        <is>
          <t>Other assets</t>
        </is>
      </c>
      <c r="B24" s="247" t="n">
        <v>4099</v>
      </c>
      <c r="C24" s="272" t="inlineStr">
        <is>
          <t>FV = Book</t>
        </is>
      </c>
      <c r="D24" s="277" t="inlineStr">
        <is>
          <t>Includes investments, other LT</t>
        </is>
      </c>
      <c r="E24" s="216" t="n"/>
      <c r="F24" s="216" t="n"/>
      <c r="G24" s="216" t="n"/>
      <c r="H24" s="216" t="n"/>
      <c r="I24" s="216" t="n"/>
      <c r="J24" s="270" t="n"/>
    </row>
    <row r="25" ht="15" customHeight="1" s="166">
      <c r="A25" s="177" t="inlineStr">
        <is>
          <t>Total Identifiable Assets Acquired (ex. Goodwill)</t>
        </is>
      </c>
      <c r="B25" s="253">
        <f>SUM(B16:B24)</f>
        <v/>
      </c>
      <c r="C25" s="279" t="n"/>
      <c r="D25" s="279" t="n"/>
      <c r="E25" s="216" t="n"/>
      <c r="F25" s="216" t="n"/>
      <c r="G25" s="216" t="n"/>
      <c r="H25" s="216" t="n"/>
      <c r="I25" s="216" t="n"/>
      <c r="J25" s="270" t="n"/>
    </row>
    <row r="26" ht="19.5" customHeight="1" s="166">
      <c r="A26" s="216" t="n"/>
      <c r="B26" s="224" t="n"/>
      <c r="C26" s="224" t="n"/>
      <c r="D26" s="224" t="n"/>
      <c r="E26" s="216" t="n"/>
      <c r="F26" s="216" t="n"/>
      <c r="G26" s="216" t="n"/>
      <c r="H26" s="216" t="n"/>
      <c r="I26" s="216" t="n"/>
      <c r="J26" s="270" t="n"/>
    </row>
    <row r="27" ht="15" customHeight="1" s="166">
      <c r="A27" s="280" t="inlineStr">
        <is>
          <t>INTANGIBLES FAIR VALUE DETAIL ($M)</t>
        </is>
      </c>
      <c r="E27" s="216" t="n"/>
      <c r="F27" s="216" t="n"/>
      <c r="G27" s="216" t="n"/>
      <c r="H27" s="216" t="n"/>
      <c r="I27" s="216" t="n"/>
      <c r="J27" s="270" t="n"/>
    </row>
    <row r="28" ht="15" customHeight="1" s="166">
      <c r="A28" s="246" t="inlineStr">
        <is>
          <t>Intangible</t>
        </is>
      </c>
      <c r="B28" s="276" t="inlineStr">
        <is>
          <t>FV</t>
        </is>
      </c>
      <c r="C28" s="276" t="inlineStr">
        <is>
          <t>Useful Life</t>
        </is>
      </c>
      <c r="D28" s="276" t="inlineStr">
        <is>
          <t>Amortization</t>
        </is>
      </c>
      <c r="E28" s="216" t="n"/>
      <c r="F28" s="216" t="n"/>
      <c r="G28" s="216" t="n"/>
      <c r="H28" s="216" t="n"/>
      <c r="I28" s="216" t="n"/>
      <c r="J28" s="270" t="n"/>
    </row>
    <row r="29" ht="15" customHeight="1" s="166">
      <c r="A29" s="221" t="inlineStr">
        <is>
          <t>Trade names</t>
        </is>
      </c>
      <c r="B29" s="247" t="n">
        <v>18470</v>
      </c>
      <c r="C29" s="221" t="inlineStr">
        <is>
          <t>13-20 years</t>
        </is>
      </c>
      <c r="D29" s="277" t="inlineStr">
        <is>
          <t>Straight-line</t>
        </is>
      </c>
      <c r="E29" s="216" t="n"/>
      <c r="F29" s="216" t="n"/>
      <c r="G29" s="216" t="n"/>
      <c r="H29" s="216" t="n"/>
      <c r="I29" s="216" t="n"/>
      <c r="J29" s="270" t="n"/>
    </row>
    <row r="30" ht="15" customHeight="1" s="166">
      <c r="A30" s="238" t="inlineStr">
        <is>
          <t>Franchises</t>
        </is>
      </c>
      <c r="B30" s="250" t="n">
        <v>9400</v>
      </c>
      <c r="C30" s="238" t="inlineStr">
        <is>
          <t>20 years</t>
        </is>
      </c>
      <c r="D30" s="252" t="inlineStr">
        <is>
          <t>Straight-line</t>
        </is>
      </c>
      <c r="E30" s="216" t="n"/>
      <c r="F30" s="216" t="n"/>
      <c r="G30" s="216" t="n"/>
      <c r="H30" s="216" t="n"/>
      <c r="I30" s="216" t="n"/>
      <c r="J30" s="270" t="n"/>
    </row>
    <row r="31" ht="15" customHeight="1" s="166">
      <c r="A31" s="221" t="inlineStr">
        <is>
          <t>Character rights</t>
        </is>
      </c>
      <c r="B31" s="247" t="n">
        <v>720</v>
      </c>
      <c r="C31" s="221" t="inlineStr">
        <is>
          <t>20 years</t>
        </is>
      </c>
      <c r="D31" s="249" t="inlineStr">
        <is>
          <t>Straight-line</t>
        </is>
      </c>
      <c r="E31" s="216" t="n"/>
      <c r="F31" s="216" t="n"/>
      <c r="G31" s="216" t="n"/>
      <c r="H31" s="216" t="n"/>
      <c r="I31" s="216" t="n"/>
      <c r="J31" s="270" t="n"/>
    </row>
    <row r="32" ht="15" customHeight="1" s="166">
      <c r="A32" s="238" t="inlineStr">
        <is>
          <t>Affiliate relationships</t>
        </is>
      </c>
      <c r="B32" s="250" t="n">
        <v>12100</v>
      </c>
      <c r="C32" s="238" t="inlineStr">
        <is>
          <t>7 years</t>
        </is>
      </c>
      <c r="D32" s="252" t="inlineStr">
        <is>
          <t>Straight-line</t>
        </is>
      </c>
      <c r="E32" s="216" t="n"/>
      <c r="F32" s="216" t="n"/>
      <c r="G32" s="216" t="n"/>
      <c r="H32" s="216" t="n"/>
      <c r="I32" s="216" t="n"/>
      <c r="J32" s="270" t="n"/>
    </row>
    <row r="33" ht="15" customHeight="1" s="166">
      <c r="A33" s="221" t="inlineStr">
        <is>
          <t>Technology</t>
        </is>
      </c>
      <c r="B33" s="247" t="n">
        <v>275</v>
      </c>
      <c r="C33" s="221" t="inlineStr">
        <is>
          <t>3 years</t>
        </is>
      </c>
      <c r="D33" s="249" t="inlineStr">
        <is>
          <t>Straight-line</t>
        </is>
      </c>
      <c r="E33" s="216" t="n"/>
      <c r="F33" s="216" t="n"/>
      <c r="G33" s="216" t="n"/>
      <c r="H33" s="216" t="n"/>
      <c r="I33" s="216" t="n"/>
      <c r="J33" s="270" t="n"/>
    </row>
    <row r="34" ht="15" customHeight="1" s="166">
      <c r="A34" s="238" t="inlineStr">
        <is>
          <t>Subscriber relationships</t>
        </is>
      </c>
      <c r="B34" s="250" t="n">
        <v>4100</v>
      </c>
      <c r="C34" s="238" t="inlineStr">
        <is>
          <t>3 years</t>
        </is>
      </c>
      <c r="D34" s="252" t="inlineStr">
        <is>
          <t>Straight-line</t>
        </is>
      </c>
      <c r="E34" s="216" t="n"/>
      <c r="F34" s="216" t="n"/>
      <c r="G34" s="216" t="n"/>
      <c r="H34" s="216" t="n"/>
      <c r="I34" s="216" t="n"/>
      <c r="J34" s="270" t="n"/>
    </row>
    <row r="35" ht="15" customHeight="1" s="166">
      <c r="A35" s="221" t="inlineStr">
        <is>
          <t>Advertisers (relationships &amp; backlog)</t>
        </is>
      </c>
      <c r="B35" s="247" t="n">
        <v>445</v>
      </c>
      <c r="C35" s="221" t="inlineStr">
        <is>
          <t>1.5 years</t>
        </is>
      </c>
      <c r="D35" s="249" t="inlineStr">
        <is>
          <t>Straight-line</t>
        </is>
      </c>
      <c r="E35" s="216" t="n"/>
      <c r="F35" s="216" t="n"/>
      <c r="G35" s="216" t="n"/>
      <c r="H35" s="216" t="n"/>
      <c r="I35" s="216" t="n"/>
      <c r="J35" s="270" t="n"/>
    </row>
    <row r="36" ht="15" customHeight="1" s="166">
      <c r="A36" s="280" t="inlineStr">
        <is>
          <t>Total Intangibles at FV</t>
        </is>
      </c>
      <c r="B36" s="281">
        <f>SUM(B29:B35)</f>
        <v/>
      </c>
      <c r="C36" s="282" t="n"/>
      <c r="D36" s="283" t="inlineStr">
        <is>
          <t>→ Should tie to Intangibles line above ($45,510)</t>
        </is>
      </c>
      <c r="E36" s="216" t="n"/>
      <c r="F36" s="216" t="n"/>
      <c r="G36" s="216" t="n"/>
      <c r="H36" s="216" t="n"/>
      <c r="I36" s="216" t="n"/>
      <c r="J36" s="270" t="n"/>
    </row>
    <row r="37" ht="15" customHeight="1" s="166">
      <c r="A37" s="216" t="n"/>
      <c r="B37" s="224" t="n"/>
      <c r="C37" s="216" t="n"/>
      <c r="D37" s="216" t="n"/>
      <c r="E37" s="216" t="n"/>
      <c r="F37" s="216" t="n"/>
      <c r="G37" s="216" t="n"/>
      <c r="H37" s="216" t="n"/>
      <c r="I37" s="216" t="n"/>
      <c r="J37" s="270" t="n"/>
    </row>
    <row r="38" ht="15" customHeight="1" s="166">
      <c r="A38" s="236" t="inlineStr">
        <is>
          <t>PART C — FAIR VALUE OF LIABILITIES ASSUMED ($M)</t>
        </is>
      </c>
      <c r="E38" s="216" t="n"/>
      <c r="F38" s="216" t="n"/>
      <c r="G38" s="216" t="n"/>
      <c r="H38" s="216" t="n"/>
      <c r="I38" s="216" t="n"/>
      <c r="J38" s="270" t="n"/>
    </row>
    <row r="39" ht="15" customHeight="1" s="166">
      <c r="A39" s="246" t="inlineStr">
        <is>
          <t>Liability Line</t>
        </is>
      </c>
      <c r="B39" s="246" t="inlineStr">
        <is>
          <t>FV ($M)</t>
        </is>
      </c>
      <c r="C39" s="246" t="inlineStr">
        <is>
          <t>vs. Book</t>
        </is>
      </c>
      <c r="D39" s="246" t="inlineStr">
        <is>
          <t>Notes</t>
        </is>
      </c>
      <c r="E39" s="216" t="n"/>
      <c r="F39" s="216" t="n"/>
      <c r="G39" s="216" t="n"/>
      <c r="H39" s="216" t="n"/>
      <c r="I39" s="216" t="n"/>
      <c r="J39" s="270" t="n"/>
    </row>
    <row r="40" ht="15" customHeight="1" s="166">
      <c r="A40" s="221" t="inlineStr">
        <is>
          <t>Accounts payable</t>
        </is>
      </c>
      <c r="B40" s="247" t="n">
        <v>1100</v>
      </c>
      <c r="C40" s="249" t="inlineStr">
        <is>
          <t>FV = Book</t>
        </is>
      </c>
      <c r="D40" s="249" t="n"/>
      <c r="E40" s="216" t="n"/>
      <c r="F40" s="216" t="n"/>
      <c r="G40" s="216" t="n"/>
      <c r="H40" s="216" t="n"/>
      <c r="I40" s="216" t="n"/>
      <c r="J40" s="270" t="n"/>
    </row>
    <row r="41" ht="15" customHeight="1" s="166">
      <c r="A41" s="238" t="inlineStr">
        <is>
          <t>Accrued expenses</t>
        </is>
      </c>
      <c r="B41" s="250" t="n">
        <v>3266</v>
      </c>
      <c r="C41" s="252" t="inlineStr">
        <is>
          <t>-$2,433 adj</t>
        </is>
      </c>
      <c r="D41" s="252" t="inlineStr">
        <is>
          <t>Excl. Netflix accrual (now consid)</t>
        </is>
      </c>
      <c r="E41" s="216" t="n"/>
      <c r="F41" s="216" t="n"/>
      <c r="G41" s="216" t="n"/>
      <c r="H41" s="216" t="n"/>
      <c r="I41" s="216" t="n"/>
      <c r="J41" s="270" t="n"/>
    </row>
    <row r="42" ht="15" customHeight="1" s="166">
      <c r="A42" s="221" t="inlineStr">
        <is>
          <t>Participants' share and royalties payable</t>
        </is>
      </c>
      <c r="B42" s="247" t="n">
        <v>5861</v>
      </c>
      <c r="C42" s="249" t="inlineStr">
        <is>
          <t>FV = Book</t>
        </is>
      </c>
      <c r="D42" s="249" t="n"/>
      <c r="E42" s="216" t="n"/>
      <c r="F42" s="216" t="n"/>
      <c r="G42" s="216" t="n"/>
      <c r="H42" s="216" t="n"/>
      <c r="I42" s="216" t="n"/>
      <c r="J42" s="270" t="n"/>
    </row>
    <row r="43" ht="15" customHeight="1" s="166">
      <c r="A43" s="238" t="inlineStr">
        <is>
          <t>Accrued programming and production costs</t>
        </is>
      </c>
      <c r="B43" s="250" t="n">
        <v>1687</v>
      </c>
      <c r="C43" s="252" t="inlineStr">
        <is>
          <t>-$824 adj</t>
        </is>
      </c>
      <c r="D43" s="252" t="n"/>
      <c r="E43" s="216" t="n"/>
      <c r="F43" s="216" t="n"/>
      <c r="G43" s="216" t="n"/>
      <c r="H43" s="216" t="n"/>
      <c r="I43" s="216" t="n"/>
    </row>
    <row r="44" ht="15" customHeight="1" s="166">
      <c r="A44" s="221" t="inlineStr">
        <is>
          <t>Deferred revenues</t>
        </is>
      </c>
      <c r="B44" s="247" t="n">
        <v>1592</v>
      </c>
      <c r="C44" s="249" t="inlineStr">
        <is>
          <t>FV = Book</t>
        </is>
      </c>
      <c r="D44" s="249" t="n"/>
      <c r="E44" s="216" t="n"/>
      <c r="F44" s="216" t="n"/>
      <c r="G44" s="216" t="n"/>
      <c r="H44" s="216" t="n"/>
      <c r="I44" s="216" t="n"/>
    </row>
    <row r="45" ht="15" customHeight="1" s="166">
      <c r="A45" s="238" t="inlineStr">
        <is>
          <t>Debt (long-term retained + refinanced through Exchange Notes)</t>
        </is>
      </c>
      <c r="B45" s="250" t="n">
        <v>12928</v>
      </c>
      <c r="C45" s="252" t="inlineStr">
        <is>
          <t>-$4,655 FV step-down</t>
        </is>
      </c>
      <c r="D45" s="252" t="inlineStr">
        <is>
          <t>Excludes $15B bridge settled + $2.4B tender</t>
        </is>
      </c>
      <c r="E45" s="216" t="n"/>
      <c r="F45" s="216" t="n"/>
      <c r="G45" s="216" t="n"/>
      <c r="H45" s="216" t="n"/>
      <c r="I45" s="216" t="n"/>
    </row>
    <row r="46" ht="15" customHeight="1" s="166">
      <c r="A46" s="221" t="inlineStr">
        <is>
          <t>Deferred income taxes (liability)</t>
        </is>
      </c>
      <c r="B46" s="247" t="n">
        <v>11765</v>
      </c>
      <c r="C46" s="249" t="inlineStr">
        <is>
          <t>+$5,859 step-up</t>
        </is>
      </c>
      <c r="D46" s="249" t="inlineStr">
        <is>
          <t>Statutory 25% × net FV step-up on intangibles/PP&amp;E</t>
        </is>
      </c>
      <c r="E46" s="216" t="n"/>
      <c r="F46" s="216" t="n"/>
      <c r="G46" s="216" t="n"/>
      <c r="H46" s="216" t="n"/>
      <c r="I46" s="216" t="n"/>
    </row>
    <row r="47" ht="15" customHeight="1" s="166">
      <c r="A47" s="238" t="inlineStr">
        <is>
          <t>Operating lease liabilities</t>
        </is>
      </c>
      <c r="B47" s="250" t="n">
        <v>3226</v>
      </c>
      <c r="C47" s="252" t="inlineStr">
        <is>
          <t>FV = Book</t>
        </is>
      </c>
      <c r="D47" s="252" t="n"/>
      <c r="E47" s="216" t="n"/>
      <c r="F47" s="216" t="n"/>
      <c r="G47" s="216" t="n"/>
      <c r="H47" s="216" t="n"/>
      <c r="I47" s="216" t="n"/>
    </row>
    <row r="48" ht="15" customHeight="1" s="166">
      <c r="A48" s="221" t="inlineStr">
        <is>
          <t>Programming obligations</t>
        </is>
      </c>
      <c r="B48" s="247" t="n">
        <v>1424</v>
      </c>
      <c r="C48" s="249" t="inlineStr">
        <is>
          <t>FV = Book</t>
        </is>
      </c>
      <c r="D48" s="249" t="n"/>
      <c r="E48" s="216" t="n"/>
      <c r="F48" s="216" t="n"/>
      <c r="G48" s="216" t="n"/>
      <c r="H48" s="216" t="n"/>
      <c r="I48" s="216" t="n"/>
    </row>
    <row r="49" ht="15" customHeight="1" s="166">
      <c r="A49" s="238" t="inlineStr">
        <is>
          <t>Pension and postretirement benefit obligation</t>
        </is>
      </c>
      <c r="B49" s="250" t="n">
        <v>226</v>
      </c>
      <c r="C49" s="252" t="inlineStr">
        <is>
          <t>FV = Book</t>
        </is>
      </c>
      <c r="D49" s="252" t="n"/>
      <c r="E49" s="216" t="n"/>
      <c r="F49" s="216" t="n"/>
      <c r="G49" s="216" t="n"/>
      <c r="H49" s="216" t="n"/>
      <c r="I49" s="216" t="n"/>
    </row>
    <row r="50" ht="15" customHeight="1" s="166">
      <c r="A50" s="221" t="inlineStr">
        <is>
          <t>Other liabilities</t>
        </is>
      </c>
      <c r="B50" s="247" t="n">
        <v>4411</v>
      </c>
      <c r="C50" s="249" t="inlineStr">
        <is>
          <t>+$140 adj</t>
        </is>
      </c>
      <c r="D50" s="249" t="inlineStr">
        <is>
          <t>Small step-up on WBD $3,915 + $140</t>
        </is>
      </c>
      <c r="E50" s="216" t="n"/>
      <c r="F50" s="216" t="n"/>
      <c r="G50" s="216" t="n"/>
      <c r="H50" s="216" t="n"/>
      <c r="I50" s="216" t="n"/>
    </row>
    <row r="51" ht="15" customHeight="1" s="166">
      <c r="A51" s="177" t="inlineStr">
        <is>
          <t>Total Liabilities Assumed at FV</t>
        </is>
      </c>
      <c r="B51" s="253">
        <f>SUM(B40:B50)</f>
        <v/>
      </c>
      <c r="C51" s="263" t="n"/>
      <c r="D51" s="263" t="n"/>
      <c r="E51" s="216" t="n"/>
      <c r="F51" s="216" t="n"/>
      <c r="G51" s="216" t="n"/>
      <c r="H51" s="216" t="n"/>
      <c r="I51" s="216" t="n"/>
    </row>
    <row r="52" ht="15" customHeight="1" s="166">
      <c r="A52" s="216" t="n"/>
      <c r="B52" s="224" t="n"/>
      <c r="C52" s="216" t="n"/>
      <c r="D52" s="216" t="n"/>
      <c r="E52" s="216" t="n"/>
      <c r="F52" s="216" t="n"/>
      <c r="G52" s="216" t="n"/>
      <c r="H52" s="216" t="n"/>
      <c r="I52" s="216" t="n"/>
    </row>
    <row r="53" ht="15" customHeight="1" s="166">
      <c r="A53" s="236" t="inlineStr">
        <is>
          <t>PART D — NON-CONTROLLING INTERESTS</t>
        </is>
      </c>
      <c r="E53" s="216" t="n"/>
      <c r="F53" s="216" t="n"/>
      <c r="G53" s="216" t="n"/>
      <c r="H53" s="216" t="n"/>
      <c r="I53" s="216" t="n"/>
    </row>
    <row r="54" ht="15" customHeight="1" s="166">
      <c r="A54" s="221" t="inlineStr">
        <is>
          <t>NCI in WBD subsidiaries (FV assumed)</t>
        </is>
      </c>
      <c r="B54" s="247" t="n">
        <v>1129</v>
      </c>
      <c r="C54" s="268" t="n"/>
      <c r="D54" s="249" t="inlineStr">
        <is>
          <t>Carried at FV per ASC 805</t>
        </is>
      </c>
      <c r="E54" s="216" t="n"/>
      <c r="F54" s="216" t="n"/>
      <c r="G54" s="216" t="n"/>
      <c r="H54" s="216" t="n"/>
      <c r="I54" s="216" t="n"/>
    </row>
    <row r="55" ht="15" customHeight="1" s="166">
      <c r="A55" s="216" t="n"/>
      <c r="B55" s="216" t="n"/>
      <c r="C55" s="216" t="n"/>
      <c r="D55" s="216" t="n"/>
      <c r="E55" s="216" t="n"/>
      <c r="F55" s="216" t="n"/>
      <c r="G55" s="216" t="n"/>
      <c r="H55" s="216" t="n"/>
      <c r="I55" s="216" t="n"/>
    </row>
    <row r="56" ht="15" customHeight="1" s="166">
      <c r="A56" s="236" t="inlineStr">
        <is>
          <t>PART E — GOODWILL COMPUTATION (RESIDUAL)</t>
        </is>
      </c>
      <c r="E56" s="216" t="n"/>
      <c r="F56" s="216" t="n"/>
      <c r="G56" s="216" t="n"/>
      <c r="H56" s="216" t="n"/>
      <c r="I56" s="216" t="n"/>
    </row>
    <row r="57" ht="15" customHeight="1" s="166">
      <c r="A57" s="221" t="inlineStr">
        <is>
          <t>Total Purchase Consideration</t>
        </is>
      </c>
      <c r="B57" s="247">
        <f>B12</f>
        <v/>
      </c>
      <c r="C57" s="268" t="n"/>
      <c r="D57" s="268" t="n"/>
      <c r="E57" s="216" t="n"/>
      <c r="F57" s="216" t="n"/>
      <c r="G57" s="216" t="n"/>
      <c r="H57" s="216" t="n"/>
      <c r="I57" s="216" t="n"/>
    </row>
    <row r="58" ht="15" customHeight="1" s="166">
      <c r="A58" s="238" t="inlineStr">
        <is>
          <t>Less: Total Identifiable Assets at FV</t>
        </is>
      </c>
      <c r="B58" s="250">
        <f>-B25</f>
        <v/>
      </c>
      <c r="C58" s="267" t="n"/>
      <c r="D58" s="267" t="n"/>
      <c r="E58" s="216" t="n"/>
      <c r="F58" s="216" t="n"/>
      <c r="G58" s="216" t="n"/>
      <c r="H58" s="216" t="n"/>
      <c r="I58" s="216" t="n"/>
    </row>
    <row r="59" ht="15" customHeight="1" s="166">
      <c r="A59" s="221" t="inlineStr">
        <is>
          <t>Plus: Total Liabilities Assumed at FV</t>
        </is>
      </c>
      <c r="B59" s="247">
        <f>B51</f>
        <v/>
      </c>
      <c r="C59" s="268" t="n"/>
      <c r="D59" s="268" t="n"/>
      <c r="E59" s="216" t="n"/>
      <c r="F59" s="216" t="n"/>
      <c r="G59" s="216" t="n"/>
      <c r="H59" s="216" t="n"/>
      <c r="I59" s="216" t="n"/>
    </row>
    <row r="60" ht="15" customHeight="1" s="166">
      <c r="A60" s="238" t="inlineStr">
        <is>
          <t>Plus: Non-Controlling Interests</t>
        </is>
      </c>
      <c r="B60" s="250">
        <f>B54</f>
        <v/>
      </c>
      <c r="C60" s="267" t="n"/>
      <c r="D60" s="267" t="n"/>
      <c r="E60" s="216" t="n"/>
      <c r="F60" s="216" t="n"/>
      <c r="G60" s="216" t="n"/>
      <c r="H60" s="216" t="n"/>
      <c r="I60" s="216" t="n"/>
    </row>
    <row r="61" ht="15.75" customHeight="1" s="166">
      <c r="A61" s="284" t="inlineStr">
        <is>
          <t>GOODWILL (residual from purchase accounting)</t>
        </is>
      </c>
      <c r="B61" s="285">
        <f>SUM(B57:B60)</f>
        <v/>
      </c>
      <c r="C61" s="263" t="n"/>
      <c r="D61" s="255" t="inlineStr">
        <is>
          <t>Per filed PF: $55,665M (WBD-related residual)</t>
        </is>
      </c>
      <c r="E61" s="216" t="n"/>
      <c r="F61" s="216" t="n"/>
      <c r="G61" s="216" t="n"/>
      <c r="H61" s="216" t="n"/>
      <c r="I61" s="216" t="n"/>
    </row>
    <row r="62" ht="15" customHeight="1" s="166">
      <c r="A62" s="216" t="n"/>
      <c r="B62" s="224" t="n"/>
      <c r="C62" s="216" t="n"/>
      <c r="D62" s="216" t="n"/>
      <c r="E62" s="216" t="n"/>
      <c r="F62" s="216" t="n"/>
      <c r="G62" s="216" t="n"/>
      <c r="H62" s="216" t="n"/>
      <c r="I62" s="216" t="n"/>
    </row>
    <row r="63" ht="15" customHeight="1" s="166">
      <c r="A63" s="264" t="inlineStr">
        <is>
          <t>MEMO — Total Pro Forma Goodwill on Combined BS</t>
        </is>
      </c>
      <c r="E63" s="216" t="n"/>
      <c r="F63" s="216" t="n"/>
      <c r="G63" s="216" t="n"/>
      <c r="H63" s="216" t="n"/>
      <c r="I63" s="216" t="n"/>
    </row>
    <row r="64" ht="15" customHeight="1" s="166">
      <c r="A64" s="286" t="inlineStr">
        <is>
          <t xml:space="preserve">  WBD-related goodwill (residual, from above)</t>
        </is>
      </c>
      <c r="B64" s="287">
        <f>B61</f>
        <v/>
      </c>
      <c r="C64" s="216" t="n"/>
      <c r="D64" s="216" t="n"/>
      <c r="E64" s="216" t="n"/>
      <c r="F64" s="216" t="n"/>
      <c r="G64" s="216" t="n"/>
      <c r="H64" s="216" t="n"/>
      <c r="I64" s="216" t="n"/>
    </row>
    <row r="65" ht="15" customHeight="1" s="166">
      <c r="A65" s="286" t="inlineStr">
        <is>
          <t xml:space="preserve">  + Paramount Skydance existing goodwill (carried at book)</t>
        </is>
      </c>
      <c r="B65" s="287" t="n">
        <v>1622</v>
      </c>
      <c r="C65" s="216" t="n"/>
      <c r="D65" s="216" t="n"/>
      <c r="E65" s="216" t="n"/>
      <c r="F65" s="216" t="n"/>
      <c r="G65" s="216" t="n"/>
      <c r="H65" s="216" t="n"/>
      <c r="I65" s="216" t="n"/>
    </row>
    <row r="66" ht="15" customHeight="1" s="166">
      <c r="A66" s="264" t="inlineStr">
        <is>
          <t xml:space="preserve">  = Total PF Goodwill on Combined BS</t>
        </is>
      </c>
      <c r="B66" s="265">
        <f>B65+B64</f>
        <v/>
      </c>
      <c r="C66" s="216" t="n"/>
      <c r="D66" s="217" t="inlineStr">
        <is>
          <t>Per filed PF Combined BS: $57,287M</t>
        </is>
      </c>
      <c r="E66" s="216" t="n"/>
      <c r="F66" s="216" t="n"/>
      <c r="G66" s="216" t="n"/>
      <c r="H66" s="216" t="n"/>
      <c r="I66" s="216" t="n"/>
    </row>
    <row r="69" ht="15" customHeight="1" s="166">
      <c r="A69" s="236" t="inlineStr">
        <is>
          <t>PPA METHODOLOGY &amp; NOTES</t>
        </is>
      </c>
    </row>
    <row r="70" ht="31.5" customHeight="1" s="166">
      <c r="A70" s="269" t="inlineStr">
        <is>
          <t>Conventional ASC 805 business combination accounting — NOT fresh-start (ASC 852). WBD becomes a wholly-owned subsidiary; its identifiable assets and liabilities are re-measured at fair value at acquisition date. PSKY's balance sheet is not re-measured.</t>
        </is>
      </c>
    </row>
    <row r="71" ht="31.5" customHeight="1" s="166">
      <c r="A71" s="269" t="inlineStr">
        <is>
          <t>Fair value adjustments concentrated in three areas: (1) intangibles step-up $18.7B (trade names + franchises + affiliate relationships primary drivers), (2) long-term debt FV step-down $4.7B (mark-to-market on assumed WBD notes), (3) DTL step-up $5.9B on net FV changes at 25% statutory rate.</t>
        </is>
      </c>
    </row>
    <row r="72" ht="31.5" customHeight="1" s="166">
      <c r="A72" s="269" t="inlineStr">
        <is>
          <t>Goodwill emerges as the residual of consideration transferred less fair value of net identifiable assets acquired plus non-controlling interests.</t>
        </is>
      </c>
    </row>
    <row r="73" ht="31.5" customHeight="1" s="166">
      <c r="A73" s="269" t="inlineStr">
        <is>
          <t>The PPA is PRELIMINARY. Final PPA subject to completion of independent valuations of intangibles, PP&amp;E, contingent liabilities, and deferred taxes; may differ materially from these preliminary estimates.</t>
        </is>
      </c>
    </row>
    <row r="74" ht="31.5" customHeight="1" s="166">
      <c r="A74" s="269" t="inlineStr">
        <is>
          <t>Intangible amortization: $18.7B step-up amortized over weighted-average life of ~15 years drives incremental D&amp;A of ~$212M in FY25 and ~$262M in Q1 2026 (per filed PF).</t>
        </is>
      </c>
    </row>
    <row r="75" ht="31.5" customHeight="1" s="166">
      <c r="A75" s="269" t="inlineStr">
        <is>
          <t>Bargain purchase test NOT triggered — Consideration ($97.3B) &gt; Net Identifiable Assets ($41.6B) by $55.7B, all allocated to goodwill.</t>
        </is>
      </c>
    </row>
    <row r="76" ht="31.5" customHeight="1" s="166">
      <c r="A76" s="269" t="inlineStr">
        <is>
          <t>Source: Paramount Skydance Corporation, Form 8-K Exhibit 99.2 (Unaudited Pro Forma Condensed Combined Financial Statements).</t>
        </is>
      </c>
    </row>
  </sheetData>
  <mergeCells count="15">
    <mergeCell ref="A75:D75"/>
    <mergeCell ref="A56:D56"/>
    <mergeCell ref="A27:D27"/>
    <mergeCell ref="A70:D70"/>
    <mergeCell ref="A53:D53"/>
    <mergeCell ref="A69:D69"/>
    <mergeCell ref="A74:D74"/>
    <mergeCell ref="A4:D4"/>
    <mergeCell ref="A38:D38"/>
    <mergeCell ref="A72:D72"/>
    <mergeCell ref="A73:D73"/>
    <mergeCell ref="A71:D71"/>
    <mergeCell ref="A63:D63"/>
    <mergeCell ref="A76:D76"/>
    <mergeCell ref="A14:D14"/>
  </mergeCells>
  <printOptions horizontalCentered="1" verticalCentered="0" headings="0" gridLines="0" gridLinesSet="1"/>
  <pageMargins left="0.3" right="0.3" top="0.5" bottom="0.5" header="0.2" footer="0.2"/>
  <pageSetup orientation="landscape" paperSize="1" scale="100" fitToHeight="0" fitToWidth="1" pageOrder="downThenOver" blackAndWhite="0" draft="0" horizontalDpi="300" verticalDpi="300" copies="1"/>
  <headerFooter differentOddEven="0" differentFirst="0">
    <oddHeader>&amp;L&amp;9 Baratelli Institute&amp;C&amp;10 Paramount / Warner Bros. Discovery — Three-Statement Model&amp;R&amp;9 &amp;P of &amp;N</oddHeader>
    <oddFooter>&amp;L&amp;9 &amp;K1F3A5FBARATELLI INSTITUTE · MENTORING AT SCALE&amp;C&amp;8 Not audited. Illustrative Institute analysis.&amp;R&amp;8 &amp;D</oddFooter>
    <evenHeader/>
    <evenFooter/>
    <firstHeader/>
    <firstFooter/>
  </headerFooter>
</worksheet>
</file>

<file path=xl/worksheets/sheet9.xml><?xml version="1.0" encoding="utf-8"?>
<worksheet xmlns="http://schemas.openxmlformats.org/spreadsheetml/2006/main">
  <sheetPr filterMode="0">
    <outlinePr summaryBelow="1" summaryRight="1"/>
    <pageSetUpPr fitToPage="1"/>
  </sheetPr>
  <dimension ref="A1:J36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44" customWidth="1" style="165" min="1" max="1"/>
    <col width="10" customWidth="1" style="165" min="2" max="2"/>
    <col width="12" customWidth="1" style="165" min="3" max="3"/>
    <col width="10" customWidth="1" style="165" min="4" max="4"/>
    <col width="12" customWidth="1" style="165" min="5" max="5"/>
    <col width="40" customWidth="1" style="165" min="6" max="6"/>
  </cols>
  <sheetData>
    <row r="1" ht="19.5" customHeight="1" s="166">
      <c r="A1" s="198" t="inlineStr">
        <is>
          <t>SOTP Valuation — Combined Entity</t>
        </is>
      </c>
    </row>
    <row r="2" ht="15" customHeight="1" s="166">
      <c r="A2" s="199" t="inlineStr">
        <is>
          <t>Segment sum-of-the-parts illustrative build ($ billions unless noted)</t>
        </is>
      </c>
    </row>
    <row r="3" ht="15" customHeight="1" s="166">
      <c r="A3" s="200" t="n"/>
      <c r="B3" s="200" t="n"/>
      <c r="C3" s="200" t="n"/>
      <c r="D3" s="200" t="n"/>
      <c r="E3" s="200" t="n"/>
      <c r="F3" s="200" t="n"/>
      <c r="G3" s="200" t="n"/>
      <c r="H3" s="200" t="n"/>
      <c r="I3" s="200" t="n"/>
      <c r="J3" s="200" t="n"/>
    </row>
    <row r="4" ht="15" customHeight="1" s="166">
      <c r="A4" s="288" t="inlineStr">
        <is>
          <t>Segment</t>
        </is>
      </c>
      <c r="B4" s="289" t="inlineStr">
        <is>
          <t>2025 Rev</t>
        </is>
      </c>
      <c r="C4" s="289" t="inlineStr">
        <is>
          <t>2025 EBITDA</t>
        </is>
      </c>
      <c r="D4" s="289" t="inlineStr">
        <is>
          <t>Multiple</t>
        </is>
      </c>
      <c r="E4" s="289" t="inlineStr">
        <is>
          <t>Segment EV</t>
        </is>
      </c>
      <c r="F4" s="289" t="inlineStr">
        <is>
          <t>Notes</t>
        </is>
      </c>
    </row>
    <row r="5" ht="15" customHeight="1" s="166">
      <c r="A5" s="202" t="inlineStr">
        <is>
          <t>Film studios (Paramount + WB)</t>
        </is>
      </c>
      <c r="B5" s="290" t="n">
        <v>15.5</v>
      </c>
      <c r="C5" s="290" t="n">
        <v>1.8</v>
      </c>
      <c r="D5" s="203" t="inlineStr">
        <is>
          <t>18.0x</t>
        </is>
      </c>
      <c r="E5" s="290" t="n">
        <v>32.4</v>
      </c>
      <c r="F5" s="291" t="inlineStr">
        <is>
          <t>Studio EBITDA multiple + library premium</t>
        </is>
      </c>
    </row>
    <row r="6" ht="15" customHeight="1" s="166">
      <c r="A6" s="202" t="inlineStr">
        <is>
          <t>Streaming (Paramount+ + Max)</t>
        </is>
      </c>
      <c r="B6" s="290" t="n">
        <v>14.2</v>
      </c>
      <c r="C6" s="290" t="n">
        <v>0.5</v>
      </c>
      <c r="D6" s="203" t="inlineStr">
        <is>
          <t>3.5x rev</t>
        </is>
      </c>
      <c r="E6" s="290" t="n">
        <v>49.7</v>
      </c>
      <c r="F6" s="291" t="inlineStr">
        <is>
          <t>$275/sub × 180M subs</t>
        </is>
      </c>
    </row>
    <row r="7" ht="15" customHeight="1" s="166">
      <c r="A7" s="202" t="inlineStr">
        <is>
          <t>Cable — Turner (TNT/TBS/truTV/TCM)</t>
        </is>
      </c>
      <c r="B7" s="290" t="n">
        <v>8.4</v>
      </c>
      <c r="C7" s="290" t="n">
        <v>3.1</v>
      </c>
      <c r="D7" s="203" t="inlineStr">
        <is>
          <t>5.0x</t>
        </is>
      </c>
      <c r="E7" s="290" t="n">
        <v>15.5</v>
      </c>
      <c r="F7" s="291" t="inlineStr">
        <is>
          <t>Harvest multiple; declining subs</t>
        </is>
      </c>
    </row>
    <row r="8" ht="15" customHeight="1" s="166">
      <c r="A8" s="202" t="inlineStr">
        <is>
          <t>Cable — Discovery unscripted</t>
        </is>
      </c>
      <c r="B8" s="290" t="n">
        <v>10.2</v>
      </c>
      <c r="C8" s="290" t="n">
        <v>3.8</v>
      </c>
      <c r="D8" s="203" t="inlineStr">
        <is>
          <t>5.5x</t>
        </is>
      </c>
      <c r="E8" s="290" t="n">
        <v>20.9</v>
      </c>
      <c r="F8" s="291" t="inlineStr">
        <is>
          <t>HGTV, Food Network premium</t>
        </is>
      </c>
    </row>
    <row r="9" ht="15" customHeight="1" s="166">
      <c r="A9" s="202" t="inlineStr">
        <is>
          <t>Cable — Paramount networks (MTV/Nick/CC/BET)</t>
        </is>
      </c>
      <c r="B9" s="290" t="n">
        <v>4.8</v>
      </c>
      <c r="C9" s="290" t="n">
        <v>1.5</v>
      </c>
      <c r="D9" s="203" t="inlineStr">
        <is>
          <t>5.0x</t>
        </is>
      </c>
      <c r="E9" s="290" t="n">
        <v>7.5</v>
      </c>
      <c r="F9" s="291" t="inlineStr">
        <is>
          <t>Harvest multiple</t>
        </is>
      </c>
    </row>
    <row r="10" ht="23.25" customHeight="1" s="166">
      <c r="A10" s="202" t="inlineStr">
        <is>
          <t>Kids programming networks</t>
        </is>
      </c>
      <c r="B10" s="290" t="n">
        <v>1.9</v>
      </c>
      <c r="C10" s="290" t="n">
        <v>0.6</v>
      </c>
      <c r="D10" s="203" t="inlineStr">
        <is>
          <t>4.5x</t>
        </is>
      </c>
      <c r="E10" s="290" t="n">
        <v>2.7</v>
      </c>
      <c r="F10" s="291" t="inlineStr">
        <is>
          <t>Nick Jr., TeenNick, Cartoon Network, Boomerang</t>
        </is>
      </c>
    </row>
    <row r="11" ht="15" customHeight="1" s="166">
      <c r="A11" s="202" t="inlineStr">
        <is>
          <t>News operations (CNN + CBS News)</t>
        </is>
      </c>
      <c r="B11" s="290" t="n">
        <v>4.5</v>
      </c>
      <c r="C11" s="290" t="n">
        <v>0.9</v>
      </c>
      <c r="D11" s="203" t="inlineStr">
        <is>
          <t>7.0x</t>
        </is>
      </c>
      <c r="E11" s="290" t="n">
        <v>6.3</v>
      </c>
      <c r="F11" s="291" t="inlineStr">
        <is>
          <t>CNN + CBS News aggregate</t>
        </is>
      </c>
    </row>
    <row r="12" ht="23.25" customHeight="1" s="166">
      <c r="A12" s="202" t="inlineStr">
        <is>
          <t>Sports rights book (net of costs)</t>
        </is>
      </c>
      <c r="B12" s="290" t="n"/>
      <c r="C12" s="290" t="n"/>
      <c r="D12" s="203" t="inlineStr">
        <is>
          <t>n/a</t>
        </is>
      </c>
      <c r="E12" s="290" t="n">
        <v>8.5</v>
      </c>
      <c r="F12" s="291" t="inlineStr">
        <is>
          <t>NFL AFC + UFC + UEFA + March Madness + MLB + NHL net</t>
        </is>
      </c>
    </row>
    <row r="13" ht="15" customHeight="1" s="166">
      <c r="A13" s="202" t="inlineStr">
        <is>
          <t>International operations</t>
        </is>
      </c>
      <c r="B13" s="290" t="n">
        <v>7.2</v>
      </c>
      <c r="C13" s="290" t="n">
        <v>1.4</v>
      </c>
      <c r="D13" s="203" t="inlineStr">
        <is>
          <t>6.5x</t>
        </is>
      </c>
      <c r="E13" s="290" t="n">
        <v>9.1</v>
      </c>
      <c r="F13" s="291" t="inlineStr">
        <is>
          <t>Channel 5 UK, Network 10, DNI, HBO regional</t>
        </is>
      </c>
    </row>
    <row r="14" ht="15" customHeight="1" s="166">
      <c r="A14" s="202" t="inlineStr">
        <is>
          <t>Corporate / shared — overhead deduction</t>
        </is>
      </c>
      <c r="B14" s="290" t="n"/>
      <c r="C14" s="290" t="n">
        <v>-1.2</v>
      </c>
      <c r="D14" s="203" t="inlineStr">
        <is>
          <t>8.0x</t>
        </is>
      </c>
      <c r="E14" s="290" t="n">
        <v>-9.6</v>
      </c>
      <c r="F14" s="291" t="inlineStr">
        <is>
          <t>Combined corporate overhead capitalized</t>
        </is>
      </c>
    </row>
    <row r="15" ht="15" customHeight="1" s="166">
      <c r="A15" s="189" t="inlineStr">
        <is>
          <t>Segment enterprise value (pre-synergy)</t>
        </is>
      </c>
      <c r="B15" s="292" t="n"/>
      <c r="C15" s="292" t="n"/>
      <c r="D15" s="292" t="n"/>
      <c r="E15" s="293">
        <f>SUM(E5:E14)</f>
        <v/>
      </c>
    </row>
    <row r="16" ht="15" customHeight="1" s="166">
      <c r="A16" s="190" t="inlineStr">
        <is>
          <t>Cost synergies (3-yr PV at 8x)</t>
        </is>
      </c>
      <c r="B16" s="294" t="n"/>
      <c r="C16" s="294" t="n"/>
      <c r="D16" s="294" t="n"/>
      <c r="E16" s="290" t="n">
        <v>8.5</v>
      </c>
    </row>
    <row r="17" ht="15" customHeight="1" s="166">
      <c r="A17" s="190" t="inlineStr">
        <is>
          <t>Revenue synergies (illustrative)</t>
        </is>
      </c>
      <c r="B17" s="294" t="n"/>
      <c r="C17" s="294" t="n"/>
      <c r="D17" s="294" t="n"/>
      <c r="E17" s="290" t="n">
        <v>4</v>
      </c>
    </row>
    <row r="18" ht="15" customHeight="1" s="166">
      <c r="A18" s="189" t="inlineStr">
        <is>
          <t>Combined enterprise value with synergies</t>
        </is>
      </c>
      <c r="B18" s="292" t="n"/>
      <c r="C18" s="292" t="n"/>
      <c r="D18" s="292" t="n"/>
      <c r="E18" s="293">
        <f>E15+E16+E17</f>
        <v/>
      </c>
    </row>
    <row r="19" ht="15" customHeight="1" s="166">
      <c r="A19" s="190" t="inlineStr">
        <is>
          <t>Less: combined net debt at close</t>
        </is>
      </c>
      <c r="B19" s="294" t="n"/>
      <c r="C19" s="294" t="n"/>
      <c r="D19" s="294" t="n"/>
      <c r="E19" s="290" t="n">
        <v>-38</v>
      </c>
    </row>
    <row r="20" ht="15" customHeight="1" s="166">
      <c r="A20" s="295" t="inlineStr">
        <is>
          <t>Combined equity value (illustrative base case)</t>
        </is>
      </c>
      <c r="B20" s="296" t="n"/>
      <c r="C20" s="296" t="n"/>
      <c r="D20" s="296" t="n"/>
      <c r="E20" s="297">
        <f>E18+E19</f>
        <v/>
      </c>
    </row>
    <row r="22" ht="19.5" customHeight="1" s="166">
      <c r="A22" s="201" t="inlineStr">
        <is>
          <t>SCENARIO RANGE</t>
        </is>
      </c>
    </row>
    <row r="23" ht="15" customHeight="1" s="166">
      <c r="A23" s="288" t="inlineStr">
        <is>
          <t>Scenario</t>
        </is>
      </c>
      <c r="B23" s="289" t="n"/>
      <c r="C23" s="289" t="n"/>
      <c r="D23" s="289" t="n"/>
      <c r="E23" s="289" t="inlineStr">
        <is>
          <t>Equity Value ($B)</t>
        </is>
      </c>
      <c r="F23" s="289" t="inlineStr">
        <is>
          <t>Key assumptions</t>
        </is>
      </c>
    </row>
    <row r="24" ht="23.25" customHeight="1" s="166">
      <c r="A24" s="193" t="inlineStr">
        <is>
          <t>Low case</t>
        </is>
      </c>
      <c r="E24" s="290" t="n">
        <v>95</v>
      </c>
      <c r="F24" s="291" t="inlineStr">
        <is>
          <t>CNN divested; streaming multiple 2.5x rev; cable EBITDA declines 8%/yr</t>
        </is>
      </c>
    </row>
    <row r="25" ht="23.25" customHeight="1" s="166">
      <c r="A25" s="193" t="inlineStr">
        <is>
          <t>Base case</t>
        </is>
      </c>
      <c r="E25" s="290" t="n">
        <v>117.5</v>
      </c>
      <c r="F25" s="291" t="inlineStr">
        <is>
          <t>As shown above; realistic synergy; modest cable decline</t>
        </is>
      </c>
    </row>
    <row r="26" ht="23.25" customHeight="1" s="166">
      <c r="A26" s="193" t="inlineStr">
        <is>
          <t>High case</t>
        </is>
      </c>
      <c r="E26" s="290" t="n">
        <v>135</v>
      </c>
      <c r="F26" s="291" t="inlineStr">
        <is>
          <t>Streaming multiple 4.5x rev; sports re-rated; full synergy realization</t>
        </is>
      </c>
    </row>
    <row r="29" ht="15" customHeight="1" s="166">
      <c r="A29" s="209" t="inlineStr">
        <is>
          <t>The SOTP measures the combined-entity value on a going-concern basis. Compare to the $110B deal EV (Section 12 Sources &amp; Uses tab) — the deal EV measures what Paramount pays to acquire WBD; the SOTP measures what the merged business is worth as one operating whole. The differential between combined-entity equity value ($117.5B base) and equity delivered to WBD shareholders ($81B) is discussed in Section 14 of the memo and reflects a combination of synergy value, pricing pressure from Netflix exit, standalone-vs-conglomerate multiple spread, and other factors. Multiples reflect precedent transactions and current trading comparables.</t>
        </is>
      </c>
    </row>
    <row r="30" ht="15" customHeight="1" s="166"/>
    <row r="31" ht="15" customHeight="1" s="166"/>
    <row r="32" ht="15" customHeight="1" s="166"/>
    <row r="33" ht="15" customHeight="1" s="166"/>
    <row r="35" ht="15" customHeight="1" s="166">
      <c r="A35" s="211" t="n"/>
      <c r="B35" s="211" t="n"/>
      <c r="C35" s="211" t="n"/>
      <c r="D35" s="211" t="n"/>
      <c r="E35" s="211" t="n"/>
      <c r="F35" s="211" t="n"/>
      <c r="G35" s="211" t="n"/>
      <c r="H35" s="211" t="n"/>
      <c r="I35" s="211" t="n"/>
      <c r="J35" s="211" t="n"/>
    </row>
    <row r="36" ht="15" customHeight="1" s="166">
      <c r="A36" s="298" t="inlineStr">
        <is>
          <t>BARATELLI INSTITUTE  ·  MENTORING AT SCALE  ·  Paramount / WBD Case Model  ·  Not audited. Not investment advice.</t>
        </is>
      </c>
    </row>
  </sheetData>
  <mergeCells count="5">
    <mergeCell ref="A1:J1"/>
    <mergeCell ref="A36:J36"/>
    <mergeCell ref="A22:J22"/>
    <mergeCell ref="A2:J2"/>
    <mergeCell ref="A29:F33"/>
  </mergeCells>
  <printOptions horizontalCentered="1" verticalCentered="0" headings="0" gridLines="0" gridLinesSet="1"/>
  <pageMargins left="0.3" right="0.3" top="0.5" bottom="0.5" header="0.2" footer="0.2"/>
  <pageSetup orientation="landscape" paperSize="1" scale="100" fitToHeight="0" fitToWidth="1" pageOrder="downThenOver" blackAndWhite="0" draft="0" horizontalDpi="300" verticalDpi="300" copies="1"/>
  <headerFooter differentOddEven="0" differentFirst="0">
    <oddHeader>&amp;L&amp;9 Baratelli Institute&amp;C&amp;10 Paramount / Warner Bros. Discovery — Three-Statement Model&amp;R&amp;9 &amp;P of &amp;N</oddHeader>
    <oddFooter>&amp;L&amp;9 &amp;K1F3A5FBARATELLI INSTITUTE · MENTORING AT SCALE&amp;C&amp;8 Not audited. Illustrative Institute analysis.&amp;R&amp;8 &amp;D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2026-07-15T12:54:53Z</dcterms:created>
  <dcterms:modified xmlns:dcterms="http://purl.org/dc/terms/" xmlns:xsi="http://www.w3.org/2001/XMLSchema-instance" xsi:type="dcterms:W3CDTF">2026-07-17T15:16:43Z</dcterms:modified>
  <cp:revision>0</cp:revision>
</cp:coreProperties>
</file>