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2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ex" sheetId="1" state="visible" r:id="rId3"/>
    <sheet name="Banks" sheetId="2" state="visible" r:id="rId4"/>
    <sheet name="SBA" sheetId="3" state="visible" r:id="rId5"/>
    <sheet name="Cost" sheetId="4" state="visible" r:id="rId6"/>
    <sheet name="Approvals" sheetId="5" state="visible" r:id="rId7"/>
    <sheet name="Credit Quality" sheetId="6" state="visible" r:id="rId8"/>
    <sheet name="Deal Market" sheetId="7" state="visible" r:id="rId9"/>
    <sheet name="Florida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Federal Reserve SLOOS, July 2026 (published Aug 3, 2026)</t>
        </r>
      </text>
    </comment>
    <comment ref="B6" authorId="0">
      <text>
        <r>
          <rPr>
            <sz val="10"/>
            <rFont val="Arial"/>
            <family val="2"/>
          </rPr>
          <t xml:space="preserve">Federal Reserve SLOOS, July 2026</t>
        </r>
      </text>
    </comment>
    <comment ref="B7" authorId="0">
      <text>
        <r>
          <rPr>
            <sz val="10"/>
            <rFont val="Arial"/>
            <family val="2"/>
          </rPr>
          <t xml:space="preserve">NFIB Small Business Economic Trends, September 2026</t>
        </r>
      </text>
    </comment>
    <comment ref="B8" authorId="0">
      <text>
        <r>
          <rPr>
            <sz val="10"/>
            <rFont val="Arial"/>
            <family val="2"/>
          </rPr>
          <t xml:space="preserve">American Banker, Oct 9, 2026 (FY2026 56,130 loans vs 78,078)</t>
        </r>
      </text>
    </comment>
    <comment ref="B9" authorId="0">
      <text>
        <r>
          <rPr>
            <sz val="10"/>
            <rFont val="Arial"/>
            <family val="2"/>
          </rPr>
          <t xml:space="preserve">Equifax Main Street Lending Report, October 2026 (August data: 3.18%)</t>
        </r>
      </text>
    </comment>
    <comment ref="B10" authorId="0">
      <text>
        <r>
          <rPr>
            <sz val="10"/>
            <rFont val="Arial"/>
            <family val="2"/>
          </rPr>
          <t xml:space="preserve">BizBuySell Insight Report, Q3 2026 (Oct 16, 2026)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FRED DRTSCIS</t>
        </r>
      </text>
    </comment>
    <comment ref="B6" authorId="0">
      <text>
        <r>
          <rPr>
            <sz val="10"/>
            <rFont val="Arial"/>
            <family val="2"/>
          </rPr>
          <t xml:space="preserve">FRED DRTSCIS</t>
        </r>
      </text>
    </comment>
    <comment ref="B7" authorId="0">
      <text>
        <r>
          <rPr>
            <sz val="10"/>
            <rFont val="Arial"/>
            <family val="2"/>
          </rPr>
          <t xml:space="preserve">FRED DRTSCIS</t>
        </r>
      </text>
    </comment>
    <comment ref="B8" authorId="0">
      <text>
        <r>
          <rPr>
            <sz val="10"/>
            <rFont val="Arial"/>
            <family val="2"/>
          </rPr>
          <t xml:space="preserve">FRED DRTSCIS</t>
        </r>
      </text>
    </comment>
    <comment ref="B9" authorId="0">
      <text>
        <r>
          <rPr>
            <sz val="10"/>
            <rFont val="Arial"/>
            <family val="2"/>
          </rPr>
          <t xml:space="preserve">FRED DRTSCIS</t>
        </r>
      </text>
    </comment>
    <comment ref="B10" authorId="0">
      <text>
        <r>
          <rPr>
            <sz val="10"/>
            <rFont val="Arial"/>
            <family val="2"/>
          </rPr>
          <t xml:space="preserve">FRED DRTSCIS</t>
        </r>
      </text>
    </comment>
    <comment ref="B11" authorId="0">
      <text>
        <r>
          <rPr>
            <sz val="10"/>
            <rFont val="Arial"/>
            <family val="2"/>
          </rPr>
          <t xml:space="preserve">FRED DRTSCIS</t>
        </r>
      </text>
    </comment>
    <comment ref="B12" authorId="0">
      <text>
        <r>
          <rPr>
            <sz val="10"/>
            <rFont val="Arial"/>
            <family val="2"/>
          </rPr>
          <t xml:space="preserve">FRED DRTSCIS</t>
        </r>
      </text>
    </comment>
    <comment ref="B16" authorId="0">
      <text>
        <r>
          <rPr>
            <sz val="10"/>
            <rFont val="Arial"/>
            <family val="2"/>
          </rPr>
          <t xml:space="preserve">federalreserve.gov/data/sloos/sloos-202607-table-1.htm</t>
        </r>
      </text>
    </comment>
    <comment ref="B17" authorId="0">
      <text>
        <r>
          <rPr>
            <sz val="10"/>
            <rFont val="Arial"/>
            <family val="2"/>
          </rPr>
          <t xml:space="preserve">federalreserve.gov/data/sloos/sloos-202607-table-1.htm</t>
        </r>
      </text>
    </comment>
    <comment ref="B18" authorId="0">
      <text>
        <r>
          <rPr>
            <sz val="10"/>
            <rFont val="Arial"/>
            <family val="2"/>
          </rPr>
          <t xml:space="preserve">federalreserve.gov/data/sloos/sloos-202607-table-1.htm</t>
        </r>
      </text>
    </comment>
    <comment ref="B19" authorId="0">
      <text>
        <r>
          <rPr>
            <sz val="10"/>
            <rFont val="Arial"/>
            <family val="2"/>
          </rPr>
          <t xml:space="preserve">federalreserve.gov/data/sloos/sloos-202607-table-1.htm</t>
        </r>
      </text>
    </comment>
    <comment ref="B20" authorId="0">
      <text>
        <r>
          <rPr>
            <sz val="10"/>
            <rFont val="Arial"/>
            <family val="2"/>
          </rPr>
          <t xml:space="preserve">federalreserve.gov/data/sloos/sloos-202607-table-1.htm</t>
        </r>
      </text>
    </comment>
    <comment ref="B24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25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26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27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28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29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30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31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32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B33" authorId="0">
      <text>
        <r>
          <rPr>
            <sz val="10"/>
            <rFont val="Arial"/>
            <family val="2"/>
          </rPr>
          <t xml:space="preserve">kansascityfed.org Small Business Lending Survey Q2 2026, released Sep 24, 2026</t>
        </r>
      </text>
    </comment>
    <comment ref="C5" authorId="0">
      <text>
        <r>
          <rPr>
            <sz val="10"/>
            <rFont val="Arial"/>
            <family val="2"/>
          </rPr>
          <t xml:space="preserve">FRED DRSDCIS</t>
        </r>
      </text>
    </comment>
    <comment ref="C6" authorId="0">
      <text>
        <r>
          <rPr>
            <sz val="10"/>
            <rFont val="Arial"/>
            <family val="2"/>
          </rPr>
          <t xml:space="preserve">FRED DRSDCIS</t>
        </r>
      </text>
    </comment>
    <comment ref="C7" authorId="0">
      <text>
        <r>
          <rPr>
            <sz val="10"/>
            <rFont val="Arial"/>
            <family val="2"/>
          </rPr>
          <t xml:space="preserve">FRED DRSDCIS</t>
        </r>
      </text>
    </comment>
    <comment ref="C8" authorId="0">
      <text>
        <r>
          <rPr>
            <sz val="10"/>
            <rFont val="Arial"/>
            <family val="2"/>
          </rPr>
          <t xml:space="preserve">FRED DRSDCIS</t>
        </r>
      </text>
    </comment>
    <comment ref="C9" authorId="0">
      <text>
        <r>
          <rPr>
            <sz val="10"/>
            <rFont val="Arial"/>
            <family val="2"/>
          </rPr>
          <t xml:space="preserve">FRED DRSDCIS</t>
        </r>
      </text>
    </comment>
    <comment ref="C10" authorId="0">
      <text>
        <r>
          <rPr>
            <sz val="10"/>
            <rFont val="Arial"/>
            <family val="2"/>
          </rPr>
          <t xml:space="preserve">FRED DRSDCIS</t>
        </r>
      </text>
    </comment>
    <comment ref="C11" authorId="0">
      <text>
        <r>
          <rPr>
            <sz val="10"/>
            <rFont val="Arial"/>
            <family val="2"/>
          </rPr>
          <t xml:space="preserve">FRED DRSDCIS</t>
        </r>
      </text>
    </comment>
    <comment ref="C12" authorId="0">
      <text>
        <r>
          <rPr>
            <sz val="10"/>
            <rFont val="Arial"/>
            <family val="2"/>
          </rPr>
          <t xml:space="preserve">FRED DRSDCIS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7" authorId="0">
      <text>
        <r>
          <rPr>
            <sz val="10"/>
            <rFont val="Arial"/>
            <family val="2"/>
          </rPr>
          <t xml:space="preserve">Cobalt Intelligence, Jul 29, 2026 (secondary source); highest since 2013</t>
        </r>
      </text>
    </comment>
  </commentList>
</comments>
</file>

<file path=xl/sharedStrings.xml><?xml version="1.0" encoding="utf-8"?>
<sst xmlns="http://schemas.openxmlformats.org/spreadsheetml/2006/main" count="211" uniqueCount="192">
  <si>
    <t xml:space="preserve">The Baratelli Hometown Credit Index — Edition No. 1 · October 2026</t>
  </si>
  <si>
    <t xml:space="preserve">www.baratelliinstitute.com</t>
  </si>
  <si>
    <t xml:space="preserve">The Baratelli Institute · Mentoring at Scale. Six gauges, each scored −2 to +2 by fixed rules; Index = 50 + 50 × (sum of scores ÷ 12). 50 is neutral; above 50 conditions favor borrowers, below 50 lenders are selective. A positive score is a tailwind for borrowers. Blue = published reading with source comment; black = formula.</t>
  </si>
  <si>
    <t xml:space="preserve">Gauge</t>
  </si>
  <si>
    <t xml:space="preserve">Reading</t>
  </si>
  <si>
    <t xml:space="preserve">Measure</t>
  </si>
  <si>
    <t xml:space="preserve">Score</t>
  </si>
  <si>
    <t xml:space="preserve">Signal</t>
  </si>
  <si>
    <t xml:space="preserve">Scoring rule</t>
  </si>
  <si>
    <t xml:space="preserve">Source</t>
  </si>
  <si>
    <t xml:space="preserve">Bank lending standards</t>
  </si>
  <si>
    <t xml:space="preserve">net % of banks tightening, small-firm C&amp;I</t>
  </si>
  <si>
    <t xml:space="preserve">&lt; −10: +2 · −10 to 0: +1 · 0 to 10: 0 · 10 to 20: −1 · &gt; 20: −2</t>
  </si>
  <si>
    <t xml:space="preserve">Federal Reserve SLOOS, July 2026 (published Aug 3, 2026)</t>
  </si>
  <si>
    <t xml:space="preserve">Loan demand</t>
  </si>
  <si>
    <t xml:space="preserve">net % of banks reporting stronger small-firm demand</t>
  </si>
  <si>
    <t xml:space="preserve">&lt; −20: −2 · −20 to −5: −1 · −5 to 5: 0 · 5 to 20: +1 · &gt; 20: +2</t>
  </si>
  <si>
    <t xml:space="preserve">Federal Reserve SLOOS, July 2026</t>
  </si>
  <si>
    <t xml:space="preserve">Cost of credit</t>
  </si>
  <si>
    <t xml:space="preserve">net % of owners paying a higher rate</t>
  </si>
  <si>
    <t xml:space="preserve">&lt; −15: +2 · −15 to −5: +1 · −5 to 5: 0 · 5 to 15: −1 · &gt; 15: −2</t>
  </si>
  <si>
    <t xml:space="preserve">NFIB Small Business Economic Trends, September 2026</t>
  </si>
  <si>
    <t xml:space="preserve">SBA access</t>
  </si>
  <si>
    <t xml:space="preserve">% change in 7(a) loan count, FY2026 vs FY2025</t>
  </si>
  <si>
    <t xml:space="preserve">American Banker, Oct 9, 2026 (FY2026 56,130 loans vs 78,078)</t>
  </si>
  <si>
    <t xml:space="preserve">Credit quality</t>
  </si>
  <si>
    <t xml:space="preserve">bp change in small-business default index, year over year</t>
  </si>
  <si>
    <t xml:space="preserve">&lt; −25: +2 · −25 to −5: +1 · −5 to 5: 0 · 5 to 25: −1 · &gt; 25: −2</t>
  </si>
  <si>
    <t xml:space="preserve">Equifax Main Street Lending Report, October 2026 (August data: 3.18%)</t>
  </si>
  <si>
    <t xml:space="preserve">Business-sale market</t>
  </si>
  <si>
    <t xml:space="preserve">% change in closed business sales, Q3 2026 vs Q3 2025</t>
  </si>
  <si>
    <t xml:space="preserve">BizBuySell Insight Report, Q3 2026 (Oct 16, 2026)</t>
  </si>
  <si>
    <t xml:space="preserve">Sum of scores</t>
  </si>
  <si>
    <t xml:space="preserve">BARATELLI HOMETOWN CREDIT INDEX</t>
  </si>
  <si>
    <t xml:space="preserve">First edition sets the baseline. Readings are the latest published as of October 22, 2026; the rules stay fixed so each quarter is comparable.</t>
  </si>
  <si>
    <t xml:space="preserve">Banks: standards, demand and terms</t>
  </si>
  <si>
    <t xml:space="preserve">Federal Reserve Senior Loan Officer Opinion Survey (SLOOS), small firms (sales under $50M); Kansas City Fed Small Business Lending Survey, Q2 2026.</t>
  </si>
  <si>
    <t xml:space="preserve">Survey</t>
  </si>
  <si>
    <t xml:space="preserve">Net % tightening standards</t>
  </si>
  <si>
    <t xml:space="preserve">Net % stronger demand</t>
  </si>
  <si>
    <t xml:space="preserve">Oct '24</t>
  </si>
  <si>
    <t xml:space="preserve">Jan '25</t>
  </si>
  <si>
    <t xml:space="preserve">Apr '25</t>
  </si>
  <si>
    <t xml:space="preserve">Jul '25</t>
  </si>
  <si>
    <t xml:space="preserve">Oct '25</t>
  </si>
  <si>
    <t xml:space="preserve">Jan '26</t>
  </si>
  <si>
    <t xml:space="preserve">Apr '26</t>
  </si>
  <si>
    <t xml:space="preserve">Jul '26</t>
  </si>
  <si>
    <t xml:space="preserve">July 2026 terms, small firms</t>
  </si>
  <si>
    <t xml:space="preserve">Net % tightening</t>
  </si>
  <si>
    <t xml:space="preserve">Loan spreads over cost of funds</t>
  </si>
  <si>
    <t xml:space="preserve">Cost of credit lines</t>
  </si>
  <si>
    <t xml:space="preserve">Maximum size of credit lines</t>
  </si>
  <si>
    <t xml:space="preserve">Premiums on riskier loans</t>
  </si>
  <si>
    <t xml:space="preserve">Collateral requirements</t>
  </si>
  <si>
    <t xml:space="preserve">Kansas City Fed, Q2 2026</t>
  </si>
  <si>
    <t xml:space="preserve">Value</t>
  </si>
  <si>
    <t xml:space="preserve">Total new loan balances, y/y %</t>
  </si>
  <si>
    <t xml:space="preserve">New term loans, y/y %</t>
  </si>
  <si>
    <t xml:space="preserve">New credit lines, y/y %</t>
  </si>
  <si>
    <t xml:space="preserve">Outstanding small-business loans, y/y %</t>
  </si>
  <si>
    <t xml:space="preserve">Median term-loan rate, urban variable %</t>
  </si>
  <si>
    <t xml:space="preserve">Median term-loan rate, rural variable %</t>
  </si>
  <si>
    <t xml:space="preserve">Lenders citing borrower financials as top denial reason %</t>
  </si>
  <si>
    <t xml:space="preserve">Lenders expecting inflation to hurt demand % (year ago 46%)</t>
  </si>
  <si>
    <t xml:space="preserve">SBA 7(a) and 504 lending</t>
  </si>
  <si>
    <t xml:space="preserve">Fiscal years end September 30. FY2026 from American Banker (Oct 9, 2026); FY2025 American Banker / SBA; FY2024 LendingTree from SBA data.</t>
  </si>
  <si>
    <t xml:space="preserve">Fiscal year</t>
  </si>
  <si>
    <t xml:space="preserve">7(a) loans</t>
  </si>
  <si>
    <t xml:space="preserve">7(a) $B</t>
  </si>
  <si>
    <t xml:space="preserve">7(a) avg loan $</t>
  </si>
  <si>
    <t xml:space="preserve">504 loans</t>
  </si>
  <si>
    <t xml:space="preserve">504 $B</t>
  </si>
  <si>
    <t xml:space="preserve">FY2024</t>
  </si>
  <si>
    <t xml:space="preserve">FY2025</t>
  </si>
  <si>
    <t xml:space="preserve">FY2026</t>
  </si>
  <si>
    <t xml:space="preserve">n/a</t>
  </si>
  <si>
    <t xml:space="preserve">FY2026 vs FY2025</t>
  </si>
  <si>
    <t xml:space="preserve">FY2026 504 loan count not yet published (4,459 through June 30). Official FY2026 year-end files expected on data.sba.gov in November.</t>
  </si>
  <si>
    <t xml:space="preserve">Policy change</t>
  </si>
  <si>
    <t xml:space="preserve">Effective</t>
  </si>
  <si>
    <t xml:space="preserve">SOP 50 10 8: full underwriting returns; 10% injection on changes of ownership</t>
  </si>
  <si>
    <t xml:space="preserve">Jun 1, 2025</t>
  </si>
  <si>
    <t xml:space="preserve">43-day federal shutdown: no 7(a) approvals in October 2025</t>
  </si>
  <si>
    <t xml:space="preserve">Oct–Nov 2025</t>
  </si>
  <si>
    <t xml:space="preserve">Ownership limited to U.S. citizens and nationals (green-card holders excluded)</t>
  </si>
  <si>
    <t xml:space="preserve">Mar 1, 2026</t>
  </si>
  <si>
    <t xml:space="preserve">Alternative base rates allowed (SOFR, Treasuries)</t>
  </si>
  <si>
    <t xml:space="preserve">Combined 7(a) + 504 limit doubled to $10M per borrower</t>
  </si>
  <si>
    <t xml:space="preserve">Jul 4, 2026</t>
  </si>
  <si>
    <t xml:space="preserve">SOP 50 10 8.1: 1.25x DSCR on acquisitions, historical earnings only; QoE at $3M+; independent valuation on changes of ownership</t>
  </si>
  <si>
    <t xml:space="preserve">Oct 1, 2026</t>
  </si>
  <si>
    <t xml:space="preserve">FY2027 fees: 0% upfront fee up to $700K for manufacturing, food supply chain and rural businesses</t>
  </si>
  <si>
    <t xml:space="preserve">The cost of credit</t>
  </si>
  <si>
    <t xml:space="preserve">Federal Reserve; WSJ Prime (Bankrate); NFIB SBET; 13 CFR 120.214; SomerCor 504 debenture sale.</t>
  </si>
  <si>
    <t xml:space="preserve">Item</t>
  </si>
  <si>
    <t xml:space="preserve">Federal funds target (Sep 16, 2026 hike)</t>
  </si>
  <si>
    <t xml:space="preserve">3.75%–4.00%</t>
  </si>
  <si>
    <t xml:space="preserve">WSJ Prime, Oct 20, 2026 (%)</t>
  </si>
  <si>
    <t xml:space="preserve">WSJ Prime a year earlier (%)</t>
  </si>
  <si>
    <t xml:space="preserve">NFIB average short-term rate paid, Sep 2026 (%)</t>
  </si>
  <si>
    <t xml:space="preserve">NFIB long-run average (%)</t>
  </si>
  <si>
    <t xml:space="preserve">SBA 504 debenture, Oct 8, 2026 sale (%)</t>
  </si>
  <si>
    <t xml:space="preserve">SBA 504 debenture, September (%)</t>
  </si>
  <si>
    <t xml:space="preserve">SBA 7(a) variable-rate maximum</t>
  </si>
  <si>
    <t xml:space="preserve">Spread</t>
  </si>
  <si>
    <t xml:space="preserve">Max at 7.00% prime</t>
  </si>
  <si>
    <t xml:space="preserve">$50,000 or less</t>
  </si>
  <si>
    <t xml:space="preserve">Prime + 6.5%</t>
  </si>
  <si>
    <t xml:space="preserve">$50,001–$250,000</t>
  </si>
  <si>
    <t xml:space="preserve">Prime + 6.0%</t>
  </si>
  <si>
    <t xml:space="preserve">$250,001–$350,000</t>
  </si>
  <si>
    <t xml:space="preserve">Prime + 4.5%</t>
  </si>
  <si>
    <t xml:space="preserve">Over $350,000</t>
  </si>
  <si>
    <t xml:space="preserve">Prime + 3.0%</t>
  </si>
  <si>
    <t xml:space="preserve">Who gets approved, and why not</t>
  </si>
  <si>
    <t xml:space="preserve">Federal Reserve Small Business Credit Survey, 2026 Report on Employer Firms (fielded Sep–Nov 2025, published Mar 3, 2026).</t>
  </si>
  <si>
    <t xml:space="preserve">%</t>
  </si>
  <si>
    <t xml:space="preserve">Applied for a loan, line of credit or cash advance</t>
  </si>
  <si>
    <t xml:space="preserve">Received the full amount sought</t>
  </si>
  <si>
    <t xml:space="preserve">Received most or some</t>
  </si>
  <si>
    <t xml:space="preserve">Received none</t>
  </si>
  <si>
    <t xml:space="preserve">Firms with a financing shortfall</t>
  </si>
  <si>
    <t xml:space="preserve">Applicants using online lenders</t>
  </si>
  <si>
    <t xml:space="preserve">Non-applicants who said credit cost too much</t>
  </si>
  <si>
    <t xml:space="preserve">Lender type</t>
  </si>
  <si>
    <t xml:space="preserve">Fully approved %</t>
  </si>
  <si>
    <t xml:space="preserve">At least partly %</t>
  </si>
  <si>
    <t xml:space="preserve">Small bank</t>
  </si>
  <si>
    <t xml:space="preserve">Finance company</t>
  </si>
  <si>
    <t xml:space="preserve">Credit union</t>
  </si>
  <si>
    <t xml:space="preserve">Top reasons for denial</t>
  </si>
  <si>
    <t xml:space="preserve">% of denied</t>
  </si>
  <si>
    <t xml:space="preserve">Lender requirements too strict</t>
  </si>
  <si>
    <t xml:space="preserve">Too much debt</t>
  </si>
  <si>
    <t xml:space="preserve">Low credit score</t>
  </si>
  <si>
    <t xml:space="preserve">Insufficient collateral</t>
  </si>
  <si>
    <t xml:space="preserve">Weak sales</t>
  </si>
  <si>
    <t xml:space="preserve">Lenders don't fund businesses like mine</t>
  </si>
  <si>
    <t xml:space="preserve">Equifax Main Street Lending Report (Oct 2026, August data); Federal Reserve business-loan delinquency and charge-off rates (FRED); SBA 7(a) defaults (Cobalt Intelligence, Mar 2026).</t>
  </si>
  <si>
    <t xml:space="preserve">Equifax small-business measure</t>
  </si>
  <si>
    <t xml:space="preserve">Aug 2026</t>
  </si>
  <si>
    <t xml:space="preserve">y/y change</t>
  </si>
  <si>
    <t xml:space="preserve">Small Business Lending Index (2005 = 100)</t>
  </si>
  <si>
    <t xml:space="preserve">+2.0%</t>
  </si>
  <si>
    <t xml:space="preserve">31–90 days past due (%)</t>
  </si>
  <si>
    <t xml:space="preserve">−10bp</t>
  </si>
  <si>
    <t xml:space="preserve">91–180 days past due (%)</t>
  </si>
  <si>
    <t xml:space="preserve">+3bp</t>
  </si>
  <si>
    <t xml:space="preserve">Default index, 12-month (%)</t>
  </si>
  <si>
    <t xml:space="preserve">−13bp</t>
  </si>
  <si>
    <t xml:space="preserve">Business loans, all commercial banks</t>
  </si>
  <si>
    <t xml:space="preserve">Delinquency %</t>
  </si>
  <si>
    <t xml:space="preserve">Charge-off %</t>
  </si>
  <si>
    <t xml:space="preserve">Q2 '25</t>
  </si>
  <si>
    <t xml:space="preserve">Q3 '25</t>
  </si>
  <si>
    <t xml:space="preserve">Q4 '25</t>
  </si>
  <si>
    <t xml:space="preserve">Q1 '26</t>
  </si>
  <si>
    <t xml:space="preserve">Q2 '26</t>
  </si>
  <si>
    <t xml:space="preserve">SBA 7(a) trailing-twelve-month default rate, Mar 2026 (%)</t>
  </si>
  <si>
    <t xml:space="preserve">Buying and selling hometown businesses</t>
  </si>
  <si>
    <t xml:space="preserve">BizBuySell Insight Report Q3 2026 (Oct 16, 2026); GF Data Q2 2026; Pepperdine Private Capital Markets Report 2026 (summaries).</t>
  </si>
  <si>
    <t xml:space="preserve">BizBuySell, Q3 2026</t>
  </si>
  <si>
    <t xml:space="preserve">Closed business sales</t>
  </si>
  <si>
    <t xml:space="preserve">Change vs Q3 2025 (%)</t>
  </si>
  <si>
    <t xml:space="preserve">Median sale price ($)</t>
  </si>
  <si>
    <t xml:space="preserve">Median revenue ($)</t>
  </si>
  <si>
    <t xml:space="preserve">Median cash flow ($)</t>
  </si>
  <si>
    <t xml:space="preserve">Price / cash flow, deals over $1M (x)</t>
  </si>
  <si>
    <t xml:space="preserve">Price / cash flow, deals under $1M (x)</t>
  </si>
  <si>
    <t xml:space="preserve">Buyers planning SBA financing (%)</t>
  </si>
  <si>
    <t xml:space="preserve">Brokers: SBA financing top obstacle (%)</t>
  </si>
  <si>
    <t xml:space="preserve">Brokers: interest rates an obstacle (%)</t>
  </si>
  <si>
    <t xml:space="preserve">Buyers expecting seller financing, Q2 (%)</t>
  </si>
  <si>
    <t xml:space="preserve">Owners planning to offer it, Q2 (%)</t>
  </si>
  <si>
    <t xml:space="preserve">Brokers expecting more deals in six months (%)</t>
  </si>
  <si>
    <t xml:space="preserve">Lower middle market (GF Data, Q2 2026)</t>
  </si>
  <si>
    <t xml:space="preserve">Average EV/EBITDA (x)</t>
  </si>
  <si>
    <t xml:space="preserve">Total debt / EBITDA (x)</t>
  </si>
  <si>
    <t xml:space="preserve">Senior debt pricing (%)</t>
  </si>
  <si>
    <t xml:space="preserve">Florida</t>
  </si>
  <si>
    <t xml:space="preserve">BizBuySell Insight Report data tables, Q3 2026 (listings); SBA Pulse aggregate via statranker.org (7(a) through Jul 31, 2026).</t>
  </si>
  <si>
    <t xml:space="preserve">Metro</t>
  </si>
  <si>
    <t xml:space="preserve">Listings</t>
  </si>
  <si>
    <t xml:space="preserve">Median asking $</t>
  </si>
  <si>
    <t xml:space="preserve">Median cash flow $</t>
  </si>
  <si>
    <t xml:space="preserve">Asking / cash flow</t>
  </si>
  <si>
    <t xml:space="preserve">Miami–Fort Lauderdale</t>
  </si>
  <si>
    <t xml:space="preserve">Tampa–St. Petersburg</t>
  </si>
  <si>
    <t xml:space="preserve">Orlando–Kissimmee</t>
  </si>
  <si>
    <t xml:space="preserve">Jacksonville</t>
  </si>
  <si>
    <t xml:space="preserve">Florida SBA 7(a): $2.14 billion of 7(a) approvals through July 31, 2026, third among states.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</si>
</sst>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;\(0.0\);0"/>
    <numFmt numFmtId="166" formatCode="\+0;\−0;0"/>
    <numFmt numFmtId="167" formatCode="General"/>
    <numFmt numFmtId="168" formatCode="0.0"/>
    <numFmt numFmtId="169" formatCode="#,##0"/>
    <numFmt numFmtId="170" formatCode="\$#,##0"/>
    <numFmt numFmtId="171" formatCode="0.0%"/>
    <numFmt numFmtId="172" formatCode="0.00"/>
    <numFmt numFmtId="173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46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56"/>
    <col collapsed="false" customWidth="true" hidden="false" outlineLevel="0" max="7" min="7" style="0" width="46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3" t="s">
        <v>1</v>
      </c>
    </row>
    <row r="2" customFormat="false" ht="15" hidden="false" customHeight="false" outlineLevel="0" collapsed="false">
      <c r="A2" s="4" t="s">
        <v>2</v>
      </c>
    </row>
    <row r="4" customFormat="false" ht="15" hidden="false" customHeight="false" outlineLevel="0" collapsed="false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customFormat="false" ht="15" hidden="false" customHeight="false" outlineLevel="0" collapsed="false">
      <c r="A5" s="7" t="s">
        <v>10</v>
      </c>
      <c r="B5" s="8" t="n">
        <v>1.8</v>
      </c>
      <c r="C5" s="4" t="s">
        <v>11</v>
      </c>
      <c r="D5" s="9" t="n">
        <f aca="false">IF(B5&lt;-10,2,IF(B5&lt;0,1,IF(B5&lt;10,0,IF(B5&lt;20,-1,-2))))</f>
        <v>0</v>
      </c>
      <c r="E5" s="10" t="str">
        <f aca="false">CHOOSE(D5+3,"Strong headwind","Headwind","Neutral","Tailwind","Strong tailwind")</f>
        <v>Neutral</v>
      </c>
      <c r="F5" s="4" t="s">
        <v>12</v>
      </c>
      <c r="G5" s="4" t="s">
        <v>13</v>
      </c>
    </row>
    <row r="6" customFormat="false" ht="15" hidden="false" customHeight="false" outlineLevel="0" collapsed="false">
      <c r="A6" s="7" t="s">
        <v>14</v>
      </c>
      <c r="B6" s="8" t="n">
        <v>3.6</v>
      </c>
      <c r="C6" s="4" t="s">
        <v>15</v>
      </c>
      <c r="D6" s="9" t="n">
        <f aca="false">IF(B6&lt;-20,-2,IF(B6&lt;-5,-1,IF(B6&lt;5,0,IF(B6&lt;20,1,2))))</f>
        <v>0</v>
      </c>
      <c r="E6" s="10" t="str">
        <f aca="false">CHOOSE(D6+3,"Strong headwind","Headwind","Neutral","Tailwind","Strong tailwind")</f>
        <v>Neutral</v>
      </c>
      <c r="F6" s="4" t="s">
        <v>16</v>
      </c>
      <c r="G6" s="4" t="s">
        <v>17</v>
      </c>
    </row>
    <row r="7" customFormat="false" ht="15" hidden="false" customHeight="false" outlineLevel="0" collapsed="false">
      <c r="A7" s="7" t="s">
        <v>18</v>
      </c>
      <c r="B7" s="8" t="n">
        <v>8</v>
      </c>
      <c r="C7" s="4" t="s">
        <v>19</v>
      </c>
      <c r="D7" s="9" t="n">
        <f aca="false">IF(B7&lt;-15,2,IF(B7&lt;-5,1,IF(B7&lt;5,0,IF(B7&lt;15,-1,-2))))</f>
        <v>-1</v>
      </c>
      <c r="E7" s="10" t="str">
        <f aca="false">CHOOSE(D7+3,"Strong headwind","Headwind","Neutral","Tailwind","Strong tailwind")</f>
        <v>Headwind</v>
      </c>
      <c r="F7" s="4" t="s">
        <v>20</v>
      </c>
      <c r="G7" s="4" t="s">
        <v>21</v>
      </c>
    </row>
    <row r="8" customFormat="false" ht="15" hidden="false" customHeight="false" outlineLevel="0" collapsed="false">
      <c r="A8" s="7" t="s">
        <v>22</v>
      </c>
      <c r="B8" s="8" t="n">
        <v>-28</v>
      </c>
      <c r="C8" s="4" t="s">
        <v>23</v>
      </c>
      <c r="D8" s="9" t="n">
        <f aca="false">IF(B8&lt;-20,-2,IF(B8&lt;-5,-1,IF(B8&lt;5,0,IF(B8&lt;20,1,2))))</f>
        <v>-2</v>
      </c>
      <c r="E8" s="10" t="str">
        <f aca="false">CHOOSE(D8+3,"Strong headwind","Headwind","Neutral","Tailwind","Strong tailwind")</f>
        <v>Strong headwind</v>
      </c>
      <c r="F8" s="4" t="s">
        <v>16</v>
      </c>
      <c r="G8" s="4" t="s">
        <v>24</v>
      </c>
    </row>
    <row r="9" customFormat="false" ht="15" hidden="false" customHeight="false" outlineLevel="0" collapsed="false">
      <c r="A9" s="7" t="s">
        <v>25</v>
      </c>
      <c r="B9" s="8" t="n">
        <v>-13</v>
      </c>
      <c r="C9" s="4" t="s">
        <v>26</v>
      </c>
      <c r="D9" s="9" t="n">
        <f aca="false">IF(B9&lt;-25,2,IF(B9&lt;-5,1,IF(B9&lt;5,0,IF(B9&lt;25,-1,-2))))</f>
        <v>1</v>
      </c>
      <c r="E9" s="10" t="str">
        <f aca="false">CHOOSE(D9+3,"Strong headwind","Headwind","Neutral","Tailwind","Strong tailwind")</f>
        <v>Tailwind</v>
      </c>
      <c r="F9" s="4" t="s">
        <v>27</v>
      </c>
      <c r="G9" s="4" t="s">
        <v>28</v>
      </c>
    </row>
    <row r="10" customFormat="false" ht="15" hidden="false" customHeight="false" outlineLevel="0" collapsed="false">
      <c r="A10" s="7" t="s">
        <v>29</v>
      </c>
      <c r="B10" s="8" t="n">
        <v>-7</v>
      </c>
      <c r="C10" s="4" t="s">
        <v>30</v>
      </c>
      <c r="D10" s="9" t="n">
        <f aca="false">IF(B10&lt;-20,-2,IF(B10&lt;-5,-1,IF(B10&lt;5,0,IF(B10&lt;20,1,2))))</f>
        <v>-1</v>
      </c>
      <c r="E10" s="10" t="str">
        <f aca="false">CHOOSE(D10+3,"Strong headwind","Headwind","Neutral","Tailwind","Strong tailwind")</f>
        <v>Headwind</v>
      </c>
      <c r="F10" s="4" t="s">
        <v>16</v>
      </c>
      <c r="G10" s="4" t="s">
        <v>31</v>
      </c>
    </row>
    <row r="11" customFormat="false" ht="15" hidden="false" customHeight="false" outlineLevel="0" collapsed="false">
      <c r="A11" s="11" t="s">
        <v>32</v>
      </c>
      <c r="D11" s="12" t="n">
        <f aca="false">SUM(D5:D10)</f>
        <v>-3</v>
      </c>
    </row>
    <row r="12" customFormat="false" ht="15" hidden="false" customHeight="false" outlineLevel="0" collapsed="false">
      <c r="A12" s="13" t="s">
        <v>33</v>
      </c>
      <c r="B12" s="14"/>
      <c r="C12" s="14"/>
      <c r="D12" s="15" t="n">
        <f aca="false">50+50*D11/12</f>
        <v>37.5</v>
      </c>
      <c r="E12" s="13" t="str">
        <f aca="false">IF(D12&gt;=60,"Open",IF(D12&gt;=45,"Neutral","Selective"))</f>
        <v>Selective</v>
      </c>
      <c r="F12" s="14"/>
      <c r="G12" s="14"/>
    </row>
    <row r="14" customFormat="false" ht="15" hidden="false" customHeight="false" outlineLevel="0" collapsed="false">
      <c r="A14" s="4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35</v>
      </c>
      <c r="B1" s="2"/>
      <c r="C1" s="3" t="s">
        <v>1</v>
      </c>
    </row>
    <row r="2" customFormat="false" ht="15" hidden="false" customHeight="false" outlineLevel="0" collapsed="false">
      <c r="A2" s="4" t="s">
        <v>36</v>
      </c>
    </row>
    <row r="4" customFormat="false" ht="23.85" hidden="false" customHeight="false" outlineLevel="0" collapsed="false">
      <c r="A4" s="5" t="s">
        <v>37</v>
      </c>
      <c r="B4" s="6" t="s">
        <v>38</v>
      </c>
      <c r="C4" s="6" t="s">
        <v>39</v>
      </c>
    </row>
    <row r="5" customFormat="false" ht="15" hidden="false" customHeight="false" outlineLevel="0" collapsed="false">
      <c r="A5" s="7" t="s">
        <v>40</v>
      </c>
      <c r="B5" s="8" t="n">
        <v>13.3</v>
      </c>
      <c r="C5" s="8" t="n">
        <v>-18.6</v>
      </c>
    </row>
    <row r="6" customFormat="false" ht="15" hidden="false" customHeight="false" outlineLevel="0" collapsed="false">
      <c r="A6" s="7" t="s">
        <v>41</v>
      </c>
      <c r="B6" s="8" t="n">
        <v>11.1</v>
      </c>
      <c r="C6" s="8" t="n">
        <v>3.2</v>
      </c>
    </row>
    <row r="7" customFormat="false" ht="15" hidden="false" customHeight="false" outlineLevel="0" collapsed="false">
      <c r="A7" s="7" t="s">
        <v>42</v>
      </c>
      <c r="B7" s="8" t="n">
        <v>15.9</v>
      </c>
      <c r="C7" s="8" t="n">
        <v>-20.6</v>
      </c>
    </row>
    <row r="8" customFormat="false" ht="15" hidden="false" customHeight="false" outlineLevel="0" collapsed="false">
      <c r="A8" s="7" t="s">
        <v>43</v>
      </c>
      <c r="B8" s="8" t="n">
        <v>8.2</v>
      </c>
      <c r="C8" s="8" t="n">
        <v>-27.9</v>
      </c>
    </row>
    <row r="9" customFormat="false" ht="15" hidden="false" customHeight="false" outlineLevel="0" collapsed="false">
      <c r="A9" s="7" t="s">
        <v>44</v>
      </c>
      <c r="B9" s="8" t="n">
        <v>8.3</v>
      </c>
      <c r="C9" s="8" t="n">
        <v>-1.7</v>
      </c>
    </row>
    <row r="10" customFormat="false" ht="15" hidden="false" customHeight="false" outlineLevel="0" collapsed="false">
      <c r="A10" s="7" t="s">
        <v>45</v>
      </c>
      <c r="B10" s="8" t="n">
        <v>8.9</v>
      </c>
      <c r="C10" s="8" t="n">
        <v>0</v>
      </c>
    </row>
    <row r="11" customFormat="false" ht="15" hidden="false" customHeight="false" outlineLevel="0" collapsed="false">
      <c r="A11" s="7" t="s">
        <v>46</v>
      </c>
      <c r="B11" s="8" t="n">
        <v>6.6</v>
      </c>
      <c r="C11" s="8" t="n">
        <v>0</v>
      </c>
    </row>
    <row r="12" customFormat="false" ht="15" hidden="false" customHeight="false" outlineLevel="0" collapsed="false">
      <c r="A12" s="7" t="s">
        <v>47</v>
      </c>
      <c r="B12" s="8" t="n">
        <v>1.8</v>
      </c>
      <c r="C12" s="8" t="n">
        <v>3.6</v>
      </c>
    </row>
    <row r="15" customFormat="false" ht="15" hidden="false" customHeight="false" outlineLevel="0" collapsed="false">
      <c r="A15" s="5" t="s">
        <v>48</v>
      </c>
      <c r="B15" s="6" t="s">
        <v>49</v>
      </c>
      <c r="C15" s="6"/>
    </row>
    <row r="16" customFormat="false" ht="15" hidden="false" customHeight="false" outlineLevel="0" collapsed="false">
      <c r="A16" s="7" t="s">
        <v>50</v>
      </c>
      <c r="B16" s="8" t="n">
        <v>-14.5</v>
      </c>
    </row>
    <row r="17" customFormat="false" ht="15" hidden="false" customHeight="false" outlineLevel="0" collapsed="false">
      <c r="A17" s="7" t="s">
        <v>51</v>
      </c>
      <c r="B17" s="8" t="n">
        <v>-7.3</v>
      </c>
    </row>
    <row r="18" customFormat="false" ht="15" hidden="false" customHeight="false" outlineLevel="0" collapsed="false">
      <c r="A18" s="7" t="s">
        <v>52</v>
      </c>
      <c r="B18" s="8" t="n">
        <v>-1.9</v>
      </c>
    </row>
    <row r="19" customFormat="false" ht="15" hidden="false" customHeight="false" outlineLevel="0" collapsed="false">
      <c r="A19" s="7" t="s">
        <v>53</v>
      </c>
      <c r="B19" s="8" t="n">
        <v>0</v>
      </c>
    </row>
    <row r="20" customFormat="false" ht="15" hidden="false" customHeight="false" outlineLevel="0" collapsed="false">
      <c r="A20" s="7" t="s">
        <v>54</v>
      </c>
      <c r="B20" s="8" t="n">
        <v>0</v>
      </c>
    </row>
    <row r="23" customFormat="false" ht="15" hidden="false" customHeight="false" outlineLevel="0" collapsed="false">
      <c r="A23" s="5" t="s">
        <v>55</v>
      </c>
      <c r="B23" s="6" t="s">
        <v>56</v>
      </c>
      <c r="C23" s="6"/>
    </row>
    <row r="24" customFormat="false" ht="15" hidden="false" customHeight="false" outlineLevel="0" collapsed="false">
      <c r="A24" s="7" t="s">
        <v>57</v>
      </c>
      <c r="B24" s="16" t="n">
        <v>8.5</v>
      </c>
    </row>
    <row r="25" customFormat="false" ht="15" hidden="false" customHeight="false" outlineLevel="0" collapsed="false">
      <c r="A25" s="7" t="s">
        <v>58</v>
      </c>
      <c r="B25" s="16" t="n">
        <v>4.5</v>
      </c>
    </row>
    <row r="26" customFormat="false" ht="15" hidden="false" customHeight="false" outlineLevel="0" collapsed="false">
      <c r="A26" s="7" t="s">
        <v>59</v>
      </c>
      <c r="B26" s="16" t="n">
        <v>20.9</v>
      </c>
    </row>
    <row r="27" customFormat="false" ht="15" hidden="false" customHeight="false" outlineLevel="0" collapsed="false">
      <c r="A27" s="7" t="s">
        <v>60</v>
      </c>
      <c r="B27" s="16" t="n">
        <v>2.9</v>
      </c>
    </row>
    <row r="28" customFormat="false" ht="15" hidden="false" customHeight="false" outlineLevel="0" collapsed="false">
      <c r="A28" s="7" t="s">
        <v>39</v>
      </c>
      <c r="B28" s="16" t="n">
        <v>3</v>
      </c>
    </row>
    <row r="29" customFormat="false" ht="15" hidden="false" customHeight="false" outlineLevel="0" collapsed="false">
      <c r="A29" s="7" t="s">
        <v>38</v>
      </c>
      <c r="B29" s="16" t="n">
        <v>8</v>
      </c>
    </row>
    <row r="30" customFormat="false" ht="15" hidden="false" customHeight="false" outlineLevel="0" collapsed="false">
      <c r="A30" s="7" t="s">
        <v>61</v>
      </c>
      <c r="B30" s="16" t="n">
        <v>7</v>
      </c>
    </row>
    <row r="31" customFormat="false" ht="15" hidden="false" customHeight="false" outlineLevel="0" collapsed="false">
      <c r="A31" s="7" t="s">
        <v>62</v>
      </c>
      <c r="B31" s="16" t="n">
        <v>6.7</v>
      </c>
    </row>
    <row r="32" customFormat="false" ht="15" hidden="false" customHeight="false" outlineLevel="0" collapsed="false">
      <c r="A32" s="7" t="s">
        <v>63</v>
      </c>
      <c r="B32" s="16" t="n">
        <v>69</v>
      </c>
    </row>
    <row r="33" customFormat="false" ht="15" hidden="false" customHeight="false" outlineLevel="0" collapsed="false">
      <c r="A33" s="7" t="s">
        <v>64</v>
      </c>
      <c r="B33" s="16" t="n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4"/>
  </cols>
  <sheetData>
    <row r="1" customFormat="false" ht="17.35" hidden="false" customHeight="false" outlineLevel="0" collapsed="false">
      <c r="A1" s="1" t="s">
        <v>65</v>
      </c>
      <c r="B1" s="2"/>
      <c r="C1" s="2"/>
      <c r="D1" s="2"/>
      <c r="E1" s="2"/>
      <c r="F1" s="3" t="s">
        <v>1</v>
      </c>
    </row>
    <row r="2" customFormat="false" ht="15" hidden="false" customHeight="false" outlineLevel="0" collapsed="false">
      <c r="A2" s="4" t="s">
        <v>66</v>
      </c>
    </row>
    <row r="4" customFormat="false" ht="15" hidden="false" customHeight="false" outlineLevel="0" collapsed="false">
      <c r="A4" s="5" t="s">
        <v>67</v>
      </c>
      <c r="B4" s="6" t="s">
        <v>68</v>
      </c>
      <c r="C4" s="6" t="s">
        <v>69</v>
      </c>
      <c r="D4" s="6" t="s">
        <v>70</v>
      </c>
      <c r="E4" s="6" t="s">
        <v>71</v>
      </c>
      <c r="F4" s="6" t="s">
        <v>72</v>
      </c>
    </row>
    <row r="5" customFormat="false" ht="15" hidden="false" customHeight="false" outlineLevel="0" collapsed="false">
      <c r="A5" s="7" t="s">
        <v>73</v>
      </c>
      <c r="B5" s="17" t="n">
        <v>70242</v>
      </c>
      <c r="C5" s="16" t="n">
        <v>31.1</v>
      </c>
      <c r="D5" s="18" t="n">
        <f aca="false">C5*1000000000/B5</f>
        <v>442755.046838074</v>
      </c>
      <c r="E5" s="17" t="n">
        <v>5993</v>
      </c>
      <c r="F5" s="16" t="n">
        <v>6.7</v>
      </c>
    </row>
    <row r="6" customFormat="false" ht="15" hidden="false" customHeight="false" outlineLevel="0" collapsed="false">
      <c r="A6" s="7" t="s">
        <v>74</v>
      </c>
      <c r="B6" s="17" t="n">
        <v>78078</v>
      </c>
      <c r="C6" s="16" t="n">
        <v>37.3</v>
      </c>
      <c r="D6" s="18" t="n">
        <f aca="false">C6*1000000000/B6</f>
        <v>477727.400804324</v>
      </c>
      <c r="E6" s="17" t="n">
        <v>6762</v>
      </c>
      <c r="F6" s="16" t="n">
        <v>7.8</v>
      </c>
    </row>
    <row r="7" customFormat="false" ht="15" hidden="false" customHeight="false" outlineLevel="0" collapsed="false">
      <c r="A7" s="7" t="s">
        <v>75</v>
      </c>
      <c r="B7" s="17" t="n">
        <v>56130</v>
      </c>
      <c r="C7" s="16" t="n">
        <v>32.4</v>
      </c>
      <c r="D7" s="18" t="n">
        <f aca="false">C7*1000000000/B7</f>
        <v>577231.427044361</v>
      </c>
      <c r="E7" s="19" t="s">
        <v>76</v>
      </c>
      <c r="F7" s="16" t="n">
        <v>7.1</v>
      </c>
    </row>
    <row r="8" customFormat="false" ht="15" hidden="false" customHeight="false" outlineLevel="0" collapsed="false">
      <c r="A8" s="11" t="s">
        <v>77</v>
      </c>
      <c r="B8" s="20" t="n">
        <f aca="false">B7/B6-1</f>
        <v>-0.281103511872743</v>
      </c>
      <c r="C8" s="20" t="n">
        <f aca="false">C7/C6-1</f>
        <v>-0.131367292225201</v>
      </c>
      <c r="D8" s="20" t="n">
        <f aca="false">D7/D6-1</f>
        <v>0.208286202701599</v>
      </c>
      <c r="E8" s="11"/>
      <c r="F8" s="20" t="n">
        <f aca="false">F7/F6-1</f>
        <v>-0.0897435897435898</v>
      </c>
    </row>
    <row r="10" customFormat="false" ht="15" hidden="false" customHeight="false" outlineLevel="0" collapsed="false">
      <c r="A10" s="4" t="s">
        <v>78</v>
      </c>
    </row>
    <row r="12" customFormat="false" ht="15" hidden="false" customHeight="false" outlineLevel="0" collapsed="false">
      <c r="A12" s="5" t="s">
        <v>79</v>
      </c>
      <c r="B12" s="6" t="s">
        <v>80</v>
      </c>
      <c r="C12" s="6"/>
      <c r="D12" s="6"/>
      <c r="E12" s="6"/>
      <c r="F12" s="6"/>
    </row>
    <row r="13" customFormat="false" ht="15" hidden="false" customHeight="false" outlineLevel="0" collapsed="false">
      <c r="A13" s="7" t="s">
        <v>81</v>
      </c>
      <c r="B13" s="7" t="s">
        <v>82</v>
      </c>
    </row>
    <row r="14" customFormat="false" ht="15" hidden="false" customHeight="false" outlineLevel="0" collapsed="false">
      <c r="A14" s="7" t="s">
        <v>83</v>
      </c>
      <c r="B14" s="7" t="s">
        <v>84</v>
      </c>
    </row>
    <row r="15" customFormat="false" ht="15" hidden="false" customHeight="false" outlineLevel="0" collapsed="false">
      <c r="A15" s="7" t="s">
        <v>85</v>
      </c>
      <c r="B15" s="7" t="s">
        <v>86</v>
      </c>
    </row>
    <row r="16" customFormat="false" ht="15" hidden="false" customHeight="false" outlineLevel="0" collapsed="false">
      <c r="A16" s="7" t="s">
        <v>87</v>
      </c>
      <c r="B16" s="7" t="s">
        <v>86</v>
      </c>
    </row>
    <row r="17" customFormat="false" ht="15" hidden="false" customHeight="false" outlineLevel="0" collapsed="false">
      <c r="A17" s="7" t="s">
        <v>88</v>
      </c>
      <c r="B17" s="7" t="s">
        <v>89</v>
      </c>
    </row>
    <row r="18" customFormat="false" ht="15" hidden="false" customHeight="false" outlineLevel="0" collapsed="false">
      <c r="A18" s="7" t="s">
        <v>90</v>
      </c>
      <c r="B18" s="7" t="s">
        <v>91</v>
      </c>
    </row>
    <row r="19" customFormat="false" ht="15" hidden="false" customHeight="false" outlineLevel="0" collapsed="false">
      <c r="A19" s="7" t="s">
        <v>92</v>
      </c>
      <c r="B19" s="7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1" t="s">
        <v>93</v>
      </c>
      <c r="B1" s="2"/>
      <c r="C1" s="3" t="s">
        <v>1</v>
      </c>
    </row>
    <row r="2" customFormat="false" ht="15" hidden="false" customHeight="false" outlineLevel="0" collapsed="false">
      <c r="A2" s="4" t="s">
        <v>94</v>
      </c>
    </row>
    <row r="4" customFormat="false" ht="15" hidden="false" customHeight="false" outlineLevel="0" collapsed="false">
      <c r="A4" s="5" t="s">
        <v>95</v>
      </c>
      <c r="B4" s="6" t="s">
        <v>56</v>
      </c>
      <c r="C4" s="6"/>
    </row>
    <row r="5" customFormat="false" ht="15" hidden="false" customHeight="false" outlineLevel="0" collapsed="false">
      <c r="A5" s="7" t="s">
        <v>96</v>
      </c>
      <c r="B5" s="21" t="s">
        <v>97</v>
      </c>
    </row>
    <row r="6" customFormat="false" ht="15" hidden="false" customHeight="false" outlineLevel="0" collapsed="false">
      <c r="A6" s="7" t="s">
        <v>98</v>
      </c>
      <c r="B6" s="22" t="n">
        <v>7</v>
      </c>
    </row>
    <row r="7" customFormat="false" ht="15" hidden="false" customHeight="false" outlineLevel="0" collapsed="false">
      <c r="A7" s="7" t="s">
        <v>99</v>
      </c>
      <c r="B7" s="22" t="n">
        <v>7.25</v>
      </c>
    </row>
    <row r="8" customFormat="false" ht="15" hidden="false" customHeight="false" outlineLevel="0" collapsed="false">
      <c r="A8" s="7" t="s">
        <v>100</v>
      </c>
      <c r="B8" s="16" t="n">
        <v>8.2</v>
      </c>
    </row>
    <row r="9" customFormat="false" ht="15" hidden="false" customHeight="false" outlineLevel="0" collapsed="false">
      <c r="A9" s="7" t="s">
        <v>101</v>
      </c>
      <c r="B9" s="16" t="n">
        <v>8.3</v>
      </c>
    </row>
    <row r="10" customFormat="false" ht="15" hidden="false" customHeight="false" outlineLevel="0" collapsed="false">
      <c r="A10" s="7" t="s">
        <v>102</v>
      </c>
      <c r="B10" s="22" t="n">
        <v>6.97</v>
      </c>
    </row>
    <row r="11" customFormat="false" ht="15" hidden="false" customHeight="false" outlineLevel="0" collapsed="false">
      <c r="A11" s="7" t="s">
        <v>103</v>
      </c>
      <c r="B11" s="22" t="n">
        <v>6.54</v>
      </c>
    </row>
    <row r="13" customFormat="false" ht="23.85" hidden="false" customHeight="false" outlineLevel="0" collapsed="false">
      <c r="A13" s="5" t="s">
        <v>104</v>
      </c>
      <c r="B13" s="6" t="s">
        <v>105</v>
      </c>
      <c r="C13" s="6" t="s">
        <v>106</v>
      </c>
    </row>
    <row r="14" customFormat="false" ht="15" hidden="false" customHeight="false" outlineLevel="0" collapsed="false">
      <c r="A14" s="7" t="s">
        <v>107</v>
      </c>
      <c r="B14" s="7" t="s">
        <v>108</v>
      </c>
      <c r="C14" s="23" t="n">
        <f aca="false">Cost!$B$6+6.5</f>
        <v>13.5</v>
      </c>
    </row>
    <row r="15" customFormat="false" ht="15" hidden="false" customHeight="false" outlineLevel="0" collapsed="false">
      <c r="A15" s="7" t="s">
        <v>109</v>
      </c>
      <c r="B15" s="7" t="s">
        <v>110</v>
      </c>
      <c r="C15" s="23" t="n">
        <f aca="false">Cost!$B$6+6</f>
        <v>13</v>
      </c>
    </row>
    <row r="16" customFormat="false" ht="15" hidden="false" customHeight="false" outlineLevel="0" collapsed="false">
      <c r="A16" s="7" t="s">
        <v>111</v>
      </c>
      <c r="B16" s="7" t="s">
        <v>112</v>
      </c>
      <c r="C16" s="23" t="n">
        <f aca="false">Cost!$B$6+4.5</f>
        <v>11.5</v>
      </c>
    </row>
    <row r="17" customFormat="false" ht="15" hidden="false" customHeight="false" outlineLevel="0" collapsed="false">
      <c r="A17" s="7" t="s">
        <v>113</v>
      </c>
      <c r="B17" s="7" t="s">
        <v>114</v>
      </c>
      <c r="C17" s="23" t="n">
        <f aca="false">Cost!$B$6+3</f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1" t="s">
        <v>115</v>
      </c>
      <c r="B1" s="2"/>
      <c r="C1" s="3" t="s">
        <v>1</v>
      </c>
    </row>
    <row r="2" customFormat="false" ht="15" hidden="false" customHeight="false" outlineLevel="0" collapsed="false">
      <c r="A2" s="4" t="s">
        <v>116</v>
      </c>
    </row>
    <row r="4" customFormat="false" ht="15" hidden="false" customHeight="false" outlineLevel="0" collapsed="false">
      <c r="A4" s="5" t="s">
        <v>5</v>
      </c>
      <c r="B4" s="6" t="s">
        <v>117</v>
      </c>
      <c r="C4" s="6"/>
    </row>
    <row r="5" customFormat="false" ht="15" hidden="false" customHeight="false" outlineLevel="0" collapsed="false">
      <c r="A5" s="7" t="s">
        <v>118</v>
      </c>
      <c r="B5" s="24" t="n">
        <v>38</v>
      </c>
    </row>
    <row r="6" customFormat="false" ht="15" hidden="false" customHeight="false" outlineLevel="0" collapsed="false">
      <c r="A6" s="7" t="s">
        <v>119</v>
      </c>
      <c r="B6" s="24" t="n">
        <v>42</v>
      </c>
    </row>
    <row r="7" customFormat="false" ht="15" hidden="false" customHeight="false" outlineLevel="0" collapsed="false">
      <c r="A7" s="7" t="s">
        <v>120</v>
      </c>
      <c r="B7" s="24" t="n">
        <v>36</v>
      </c>
    </row>
    <row r="8" customFormat="false" ht="15" hidden="false" customHeight="false" outlineLevel="0" collapsed="false">
      <c r="A8" s="7" t="s">
        <v>121</v>
      </c>
      <c r="B8" s="24" t="n">
        <v>22</v>
      </c>
    </row>
    <row r="9" customFormat="false" ht="15" hidden="false" customHeight="false" outlineLevel="0" collapsed="false">
      <c r="A9" s="7" t="s">
        <v>122</v>
      </c>
      <c r="B9" s="24" t="n">
        <v>34</v>
      </c>
    </row>
    <row r="10" customFormat="false" ht="15" hidden="false" customHeight="false" outlineLevel="0" collapsed="false">
      <c r="A10" s="7" t="s">
        <v>123</v>
      </c>
      <c r="B10" s="24" t="n">
        <v>29</v>
      </c>
    </row>
    <row r="11" customFormat="false" ht="15" hidden="false" customHeight="false" outlineLevel="0" collapsed="false">
      <c r="A11" s="7" t="s">
        <v>124</v>
      </c>
      <c r="B11" s="24" t="n">
        <v>17</v>
      </c>
    </row>
    <row r="13" customFormat="false" ht="23.85" hidden="false" customHeight="false" outlineLevel="0" collapsed="false">
      <c r="A13" s="5" t="s">
        <v>125</v>
      </c>
      <c r="B13" s="6" t="s">
        <v>126</v>
      </c>
      <c r="C13" s="6" t="s">
        <v>127</v>
      </c>
    </row>
    <row r="14" customFormat="false" ht="15" hidden="false" customHeight="false" outlineLevel="0" collapsed="false">
      <c r="A14" s="7" t="s">
        <v>128</v>
      </c>
      <c r="B14" s="24" t="n">
        <v>57</v>
      </c>
      <c r="C14" s="24" t="n">
        <v>80</v>
      </c>
    </row>
    <row r="15" customFormat="false" ht="15" hidden="false" customHeight="false" outlineLevel="0" collapsed="false">
      <c r="A15" s="7" t="s">
        <v>129</v>
      </c>
      <c r="B15" s="24" t="n">
        <v>50</v>
      </c>
      <c r="C15" s="24" t="n">
        <v>81</v>
      </c>
    </row>
    <row r="16" customFormat="false" ht="15" hidden="false" customHeight="false" outlineLevel="0" collapsed="false">
      <c r="A16" s="7" t="s">
        <v>130</v>
      </c>
      <c r="B16" s="24" t="n">
        <v>44</v>
      </c>
      <c r="C16" s="24" t="n">
        <v>70</v>
      </c>
    </row>
    <row r="18" customFormat="false" ht="15" hidden="false" customHeight="false" outlineLevel="0" collapsed="false">
      <c r="A18" s="5" t="s">
        <v>131</v>
      </c>
      <c r="B18" s="6" t="s">
        <v>132</v>
      </c>
      <c r="C18" s="6"/>
    </row>
    <row r="19" customFormat="false" ht="15" hidden="false" customHeight="false" outlineLevel="0" collapsed="false">
      <c r="A19" s="7" t="s">
        <v>133</v>
      </c>
      <c r="B19" s="24" t="n">
        <v>46</v>
      </c>
    </row>
    <row r="20" customFormat="false" ht="15" hidden="false" customHeight="false" outlineLevel="0" collapsed="false">
      <c r="A20" s="7" t="s">
        <v>134</v>
      </c>
      <c r="B20" s="24" t="n">
        <v>37</v>
      </c>
    </row>
    <row r="21" customFormat="false" ht="15" hidden="false" customHeight="false" outlineLevel="0" collapsed="false">
      <c r="A21" s="7" t="s">
        <v>135</v>
      </c>
      <c r="B21" s="24" t="n">
        <v>30</v>
      </c>
    </row>
    <row r="22" customFormat="false" ht="15" hidden="false" customHeight="false" outlineLevel="0" collapsed="false">
      <c r="A22" s="7" t="s">
        <v>136</v>
      </c>
      <c r="B22" s="24" t="n">
        <v>29</v>
      </c>
    </row>
    <row r="23" customFormat="false" ht="15" hidden="false" customHeight="false" outlineLevel="0" collapsed="false">
      <c r="A23" s="7" t="s">
        <v>137</v>
      </c>
      <c r="B23" s="24" t="n">
        <v>29</v>
      </c>
    </row>
    <row r="24" customFormat="false" ht="15" hidden="false" customHeight="false" outlineLevel="0" collapsed="false">
      <c r="A24" s="7" t="s">
        <v>138</v>
      </c>
      <c r="B24" s="24" t="n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1" t="s">
        <v>25</v>
      </c>
      <c r="B1" s="2"/>
      <c r="C1" s="3" t="s">
        <v>1</v>
      </c>
    </row>
    <row r="2" customFormat="false" ht="15" hidden="false" customHeight="false" outlineLevel="0" collapsed="false">
      <c r="A2" s="4" t="s">
        <v>139</v>
      </c>
    </row>
    <row r="4" customFormat="false" ht="15" hidden="false" customHeight="false" outlineLevel="0" collapsed="false">
      <c r="A4" s="5" t="s">
        <v>140</v>
      </c>
      <c r="B4" s="6" t="s">
        <v>141</v>
      </c>
      <c r="C4" s="6" t="s">
        <v>142</v>
      </c>
    </row>
    <row r="5" customFormat="false" ht="15" hidden="false" customHeight="false" outlineLevel="0" collapsed="false">
      <c r="A5" s="7" t="s">
        <v>143</v>
      </c>
      <c r="B5" s="16" t="n">
        <v>137.4</v>
      </c>
      <c r="C5" s="7" t="s">
        <v>144</v>
      </c>
    </row>
    <row r="6" customFormat="false" ht="15" hidden="false" customHeight="false" outlineLevel="0" collapsed="false">
      <c r="A6" s="7" t="s">
        <v>145</v>
      </c>
      <c r="B6" s="22" t="n">
        <v>1.65</v>
      </c>
      <c r="C6" s="7" t="s">
        <v>146</v>
      </c>
    </row>
    <row r="7" customFormat="false" ht="15" hidden="false" customHeight="false" outlineLevel="0" collapsed="false">
      <c r="A7" s="7" t="s">
        <v>147</v>
      </c>
      <c r="B7" s="22" t="n">
        <v>0.74</v>
      </c>
      <c r="C7" s="7" t="s">
        <v>148</v>
      </c>
    </row>
    <row r="8" customFormat="false" ht="15" hidden="false" customHeight="false" outlineLevel="0" collapsed="false">
      <c r="A8" s="7" t="s">
        <v>149</v>
      </c>
      <c r="B8" s="22" t="n">
        <v>3.18</v>
      </c>
      <c r="C8" s="7" t="s">
        <v>150</v>
      </c>
    </row>
    <row r="10" customFormat="false" ht="15" hidden="false" customHeight="false" outlineLevel="0" collapsed="false">
      <c r="A10" s="5" t="s">
        <v>151</v>
      </c>
      <c r="B10" s="6" t="s">
        <v>152</v>
      </c>
      <c r="C10" s="6" t="s">
        <v>153</v>
      </c>
    </row>
    <row r="11" customFormat="false" ht="15" hidden="false" customHeight="false" outlineLevel="0" collapsed="false">
      <c r="A11" s="7" t="s">
        <v>154</v>
      </c>
      <c r="B11" s="22" t="n">
        <v>1.29</v>
      </c>
      <c r="C11" s="22" t="n">
        <v>0.58</v>
      </c>
    </row>
    <row r="12" customFormat="false" ht="15" hidden="false" customHeight="false" outlineLevel="0" collapsed="false">
      <c r="A12" s="7" t="s">
        <v>155</v>
      </c>
      <c r="B12" s="22" t="n">
        <v>1.33</v>
      </c>
      <c r="C12" s="22" t="n">
        <v>0.57</v>
      </c>
    </row>
    <row r="13" customFormat="false" ht="15" hidden="false" customHeight="false" outlineLevel="0" collapsed="false">
      <c r="A13" s="7" t="s">
        <v>156</v>
      </c>
      <c r="B13" s="22" t="n">
        <v>1.34</v>
      </c>
      <c r="C13" s="22" t="n">
        <v>0.56</v>
      </c>
    </row>
    <row r="14" customFormat="false" ht="15" hidden="false" customHeight="false" outlineLevel="0" collapsed="false">
      <c r="A14" s="7" t="s">
        <v>157</v>
      </c>
      <c r="B14" s="22" t="n">
        <v>1.33</v>
      </c>
      <c r="C14" s="22" t="n">
        <v>0.59</v>
      </c>
    </row>
    <row r="15" customFormat="false" ht="15" hidden="false" customHeight="false" outlineLevel="0" collapsed="false">
      <c r="A15" s="7" t="s">
        <v>158</v>
      </c>
      <c r="B15" s="22" t="n">
        <v>1.27</v>
      </c>
      <c r="C15" s="22" t="n">
        <v>0.58</v>
      </c>
    </row>
    <row r="17" customFormat="false" ht="15" hidden="false" customHeight="false" outlineLevel="0" collapsed="false">
      <c r="A17" s="7" t="s">
        <v>159</v>
      </c>
      <c r="B17" s="16" t="n">
        <v>4.8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" t="s">
        <v>160</v>
      </c>
      <c r="B1" s="2"/>
      <c r="C1" s="3" t="s">
        <v>1</v>
      </c>
    </row>
    <row r="2" customFormat="false" ht="15" hidden="false" customHeight="false" outlineLevel="0" collapsed="false">
      <c r="A2" s="4" t="s">
        <v>161</v>
      </c>
    </row>
    <row r="4" customFormat="false" ht="15" hidden="false" customHeight="false" outlineLevel="0" collapsed="false">
      <c r="A4" s="5" t="s">
        <v>162</v>
      </c>
      <c r="B4" s="6" t="s">
        <v>56</v>
      </c>
      <c r="C4" s="6"/>
    </row>
    <row r="5" customFormat="false" ht="15" hidden="false" customHeight="false" outlineLevel="0" collapsed="false">
      <c r="A5" s="7" t="s">
        <v>163</v>
      </c>
      <c r="B5" s="17" t="n">
        <v>2132</v>
      </c>
    </row>
    <row r="6" customFormat="false" ht="15" hidden="false" customHeight="false" outlineLevel="0" collapsed="false">
      <c r="A6" s="7" t="s">
        <v>164</v>
      </c>
      <c r="B6" s="24" t="n">
        <v>-7</v>
      </c>
    </row>
    <row r="7" customFormat="false" ht="15" hidden="false" customHeight="false" outlineLevel="0" collapsed="false">
      <c r="A7" s="7" t="s">
        <v>165</v>
      </c>
      <c r="B7" s="25" t="n">
        <v>350000</v>
      </c>
    </row>
    <row r="8" customFormat="false" ht="15" hidden="false" customHeight="false" outlineLevel="0" collapsed="false">
      <c r="A8" s="7" t="s">
        <v>164</v>
      </c>
      <c r="B8" s="24" t="n">
        <v>17</v>
      </c>
    </row>
    <row r="9" customFormat="false" ht="15" hidden="false" customHeight="false" outlineLevel="0" collapsed="false">
      <c r="A9" s="7" t="s">
        <v>166</v>
      </c>
      <c r="B9" s="25" t="n">
        <v>669801</v>
      </c>
    </row>
    <row r="10" customFormat="false" ht="15" hidden="false" customHeight="false" outlineLevel="0" collapsed="false">
      <c r="A10" s="7" t="s">
        <v>167</v>
      </c>
      <c r="B10" s="25" t="n">
        <v>156000</v>
      </c>
    </row>
    <row r="11" customFormat="false" ht="15" hidden="false" customHeight="false" outlineLevel="0" collapsed="false">
      <c r="A11" s="7" t="s">
        <v>168</v>
      </c>
      <c r="B11" s="22" t="n">
        <v>3.73</v>
      </c>
    </row>
    <row r="12" customFormat="false" ht="15" hidden="false" customHeight="false" outlineLevel="0" collapsed="false">
      <c r="A12" s="7" t="s">
        <v>169</v>
      </c>
      <c r="B12" s="22" t="n">
        <v>2.3</v>
      </c>
    </row>
    <row r="13" customFormat="false" ht="15" hidden="false" customHeight="false" outlineLevel="0" collapsed="false">
      <c r="A13" s="7" t="s">
        <v>170</v>
      </c>
      <c r="B13" s="24" t="n">
        <v>78</v>
      </c>
    </row>
    <row r="14" customFormat="false" ht="15" hidden="false" customHeight="false" outlineLevel="0" collapsed="false">
      <c r="A14" s="7" t="s">
        <v>171</v>
      </c>
      <c r="B14" s="24" t="n">
        <v>38</v>
      </c>
    </row>
    <row r="15" customFormat="false" ht="15" hidden="false" customHeight="false" outlineLevel="0" collapsed="false">
      <c r="A15" s="7" t="s">
        <v>172</v>
      </c>
      <c r="B15" s="24" t="n">
        <v>34</v>
      </c>
    </row>
    <row r="16" customFormat="false" ht="15" hidden="false" customHeight="false" outlineLevel="0" collapsed="false">
      <c r="A16" s="7" t="s">
        <v>173</v>
      </c>
      <c r="B16" s="24" t="n">
        <v>90</v>
      </c>
    </row>
    <row r="17" customFormat="false" ht="15" hidden="false" customHeight="false" outlineLevel="0" collapsed="false">
      <c r="A17" s="7" t="s">
        <v>174</v>
      </c>
      <c r="B17" s="24" t="n">
        <v>29</v>
      </c>
    </row>
    <row r="18" customFormat="false" ht="15" hidden="false" customHeight="false" outlineLevel="0" collapsed="false">
      <c r="A18" s="7" t="s">
        <v>175</v>
      </c>
      <c r="B18" s="24" t="n">
        <v>66</v>
      </c>
    </row>
    <row r="20" customFormat="false" ht="15" hidden="false" customHeight="false" outlineLevel="0" collapsed="false">
      <c r="A20" s="5" t="s">
        <v>176</v>
      </c>
      <c r="B20" s="6" t="s">
        <v>56</v>
      </c>
      <c r="C20" s="6"/>
    </row>
    <row r="21" customFormat="false" ht="15" hidden="false" customHeight="false" outlineLevel="0" collapsed="false">
      <c r="A21" s="7" t="s">
        <v>177</v>
      </c>
      <c r="B21" s="16" t="n">
        <v>7</v>
      </c>
    </row>
    <row r="22" customFormat="false" ht="15" hidden="false" customHeight="false" outlineLevel="0" collapsed="false">
      <c r="A22" s="7" t="s">
        <v>178</v>
      </c>
      <c r="B22" s="16" t="n">
        <v>2.9</v>
      </c>
    </row>
    <row r="23" customFormat="false" ht="15" hidden="false" customHeight="false" outlineLevel="0" collapsed="false">
      <c r="A23" s="7" t="s">
        <v>179</v>
      </c>
      <c r="B23" s="16" t="n">
        <v>7.8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4" min="3" style="0" width="16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180</v>
      </c>
      <c r="B1" s="2"/>
      <c r="C1" s="2"/>
      <c r="D1" s="2"/>
      <c r="E1" s="3" t="s">
        <v>1</v>
      </c>
    </row>
    <row r="2" customFormat="false" ht="15" hidden="false" customHeight="false" outlineLevel="0" collapsed="false">
      <c r="A2" s="4" t="s">
        <v>181</v>
      </c>
    </row>
    <row r="4" customFormat="false" ht="23.85" hidden="false" customHeight="false" outlineLevel="0" collapsed="false">
      <c r="A4" s="5" t="s">
        <v>182</v>
      </c>
      <c r="B4" s="6" t="s">
        <v>183</v>
      </c>
      <c r="C4" s="6" t="s">
        <v>184</v>
      </c>
      <c r="D4" s="6" t="s">
        <v>185</v>
      </c>
      <c r="E4" s="6" t="s">
        <v>186</v>
      </c>
    </row>
    <row r="5" customFormat="false" ht="15" hidden="false" customHeight="false" outlineLevel="0" collapsed="false">
      <c r="A5" s="7" t="s">
        <v>187</v>
      </c>
      <c r="B5" s="17" t="n">
        <v>18139</v>
      </c>
      <c r="C5" s="25" t="n">
        <v>325000</v>
      </c>
      <c r="D5" s="25" t="n">
        <v>140955</v>
      </c>
      <c r="E5" s="22" t="n">
        <v>3.07</v>
      </c>
    </row>
    <row r="6" customFormat="false" ht="15" hidden="false" customHeight="false" outlineLevel="0" collapsed="false">
      <c r="A6" s="7" t="s">
        <v>188</v>
      </c>
      <c r="B6" s="17" t="n">
        <v>12219</v>
      </c>
      <c r="C6" s="25" t="n">
        <v>300000</v>
      </c>
      <c r="D6" s="25" t="n">
        <v>131467</v>
      </c>
      <c r="E6" s="22" t="n">
        <v>2.95</v>
      </c>
    </row>
    <row r="7" customFormat="false" ht="15" hidden="false" customHeight="false" outlineLevel="0" collapsed="false">
      <c r="A7" s="7" t="s">
        <v>189</v>
      </c>
      <c r="B7" s="17" t="n">
        <v>7588</v>
      </c>
      <c r="C7" s="25" t="n">
        <v>270000</v>
      </c>
      <c r="D7" s="25" t="n">
        <v>122488</v>
      </c>
      <c r="E7" s="22" t="n">
        <v>2.87</v>
      </c>
    </row>
    <row r="8" customFormat="false" ht="15" hidden="false" customHeight="false" outlineLevel="0" collapsed="false">
      <c r="A8" s="7" t="s">
        <v>190</v>
      </c>
      <c r="B8" s="17" t="n">
        <v>3521</v>
      </c>
      <c r="C8" s="25" t="n">
        <v>269500</v>
      </c>
      <c r="D8" s="25" t="n">
        <v>122180</v>
      </c>
      <c r="E8" s="22" t="n">
        <v>2.86</v>
      </c>
    </row>
    <row r="10" customFormat="false" ht="15" hidden="false" customHeight="false" outlineLevel="0" collapsed="false">
      <c r="A10" s="4" t="s">
        <v>191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2026-10-22T20:45:23Z</dcterms:created>
  <dc:creator>openpyxl</dc:creator>
  <dc:description/>
  <dc:language>en-US</dc:language>
  <cp:lastModifiedBy/>
  <dcterms:modified xsi:type="dcterms:W3CDTF">2026-10-22T20:45:23Z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